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D5F1D1D-ABE6-4B9A-A17B-948D34A190F1}" xr6:coauthVersionLast="47" xr6:coauthVersionMax="47" xr10:uidLastSave="{00000000-0000-0000-0000-000000000000}"/>
  <bookViews>
    <workbookView xWindow="-120" yWindow="-120" windowWidth="24240" windowHeight="13020" tabRatio="856" xr2:uid="{00000000-000D-0000-FFFF-FFFF00000000}"/>
  </bookViews>
  <sheets>
    <sheet name="SAŽETAK" sheetId="10" r:id="rId1"/>
    <sheet name="Račun prihoda i rashoda" sheetId="14" r:id="rId2"/>
    <sheet name="PiR prema izvorima" sheetId="25" r:id="rId3"/>
    <sheet name="Rashodi prema funkcijskoj klas." sheetId="18" r:id="rId4"/>
    <sheet name="Račun financiranja" sheetId="21" r:id="rId5"/>
    <sheet name="Posebni dio programska" sheetId="8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14" l="1"/>
  <c r="E102" i="14"/>
  <c r="C36" i="25"/>
  <c r="D17" i="25"/>
  <c r="C17" i="25"/>
  <c r="G21" i="25"/>
  <c r="F21" i="25"/>
  <c r="G20" i="25"/>
  <c r="F20" i="25"/>
  <c r="C15" i="25"/>
  <c r="D86" i="8"/>
  <c r="E139" i="8"/>
  <c r="D139" i="8"/>
  <c r="E137" i="8"/>
  <c r="D137" i="8"/>
  <c r="C136" i="8"/>
  <c r="E136" i="8" s="1"/>
  <c r="E29" i="14"/>
  <c r="D40" i="25" l="1"/>
  <c r="D136" i="8"/>
  <c r="E40" i="25" s="1"/>
  <c r="E98" i="14"/>
  <c r="D84" i="8"/>
  <c r="E84" i="8" s="1"/>
  <c r="E104" i="14"/>
  <c r="E61" i="14"/>
  <c r="E60" i="14"/>
  <c r="E56" i="14"/>
  <c r="E54" i="14"/>
  <c r="E52" i="14"/>
  <c r="E51" i="14"/>
  <c r="E50" i="14"/>
  <c r="C151" i="8"/>
  <c r="D151" i="8"/>
  <c r="D100" i="14" l="1"/>
  <c r="D91" i="14"/>
  <c r="D58" i="14"/>
  <c r="D48" i="14"/>
  <c r="C30" i="25"/>
  <c r="C11" i="25"/>
  <c r="D11" i="25"/>
  <c r="E26" i="21" l="1"/>
  <c r="D26" i="21"/>
  <c r="C26" i="21"/>
  <c r="E22" i="21"/>
  <c r="D22" i="21"/>
  <c r="C22" i="21"/>
  <c r="F22" i="21" s="1"/>
  <c r="G28" i="21"/>
  <c r="F28" i="21"/>
  <c r="G27" i="21"/>
  <c r="F27" i="21"/>
  <c r="G23" i="21"/>
  <c r="F23" i="21"/>
  <c r="G24" i="21"/>
  <c r="F24" i="21"/>
  <c r="E76" i="14"/>
  <c r="E66" i="14"/>
  <c r="E77" i="14"/>
  <c r="G22" i="21" l="1"/>
  <c r="F26" i="21"/>
  <c r="G26" i="21"/>
  <c r="D175" i="8" l="1"/>
  <c r="E175" i="8" s="1"/>
  <c r="C170" i="8"/>
  <c r="D38" i="25" s="1"/>
  <c r="C161" i="8"/>
  <c r="D166" i="8"/>
  <c r="E166" i="8" s="1"/>
  <c r="D171" i="8"/>
  <c r="E171" i="8" s="1"/>
  <c r="D162" i="8"/>
  <c r="C10" i="8" l="1"/>
  <c r="D31" i="25"/>
  <c r="D170" i="8"/>
  <c r="E21" i="14" s="1"/>
  <c r="D161" i="8"/>
  <c r="C160" i="8"/>
  <c r="E162" i="8"/>
  <c r="E19" i="25" l="1"/>
  <c r="E38" i="25"/>
  <c r="E170" i="8"/>
  <c r="E161" i="8"/>
  <c r="E31" i="25"/>
  <c r="E12" i="25" s="1"/>
  <c r="D10" i="8"/>
  <c r="D160" i="8"/>
  <c r="E160" i="8" s="1"/>
  <c r="G38" i="25" l="1"/>
  <c r="F38" i="25"/>
  <c r="G19" i="25"/>
  <c r="F19" i="25"/>
  <c r="E68" i="14"/>
  <c r="E26" i="14"/>
  <c r="D26" i="14"/>
  <c r="C26" i="14"/>
  <c r="D96" i="14" l="1"/>
  <c r="E15" i="21" l="1"/>
  <c r="E14" i="21" s="1"/>
  <c r="D15" i="21"/>
  <c r="D14" i="21" s="1"/>
  <c r="G14" i="21" s="1"/>
  <c r="C11" i="21"/>
  <c r="C10" i="21" s="1"/>
  <c r="F10" i="21" s="1"/>
  <c r="C15" i="21"/>
  <c r="F15" i="21" s="1"/>
  <c r="E11" i="21"/>
  <c r="E10" i="21" s="1"/>
  <c r="D11" i="21"/>
  <c r="G11" i="21" s="1"/>
  <c r="F31" i="25"/>
  <c r="F12" i="25"/>
  <c r="D30" i="25"/>
  <c r="G16" i="21"/>
  <c r="F16" i="21"/>
  <c r="G12" i="21"/>
  <c r="F12" i="21"/>
  <c r="E30" i="25" l="1"/>
  <c r="F11" i="21"/>
  <c r="C14" i="21"/>
  <c r="F14" i="21" s="1"/>
  <c r="G15" i="21"/>
  <c r="D10" i="21"/>
  <c r="G10" i="21" s="1"/>
  <c r="G25" i="25"/>
  <c r="G23" i="25"/>
  <c r="G16" i="25"/>
  <c r="G14" i="25"/>
  <c r="G12" i="25" l="1"/>
  <c r="E11" i="25"/>
  <c r="G31" i="25"/>
  <c r="F11" i="25" l="1"/>
  <c r="C43" i="25"/>
  <c r="E24" i="25"/>
  <c r="D24" i="25"/>
  <c r="G24" i="25" s="1"/>
  <c r="E22" i="25"/>
  <c r="D22" i="25"/>
  <c r="E15" i="25"/>
  <c r="D15" i="25"/>
  <c r="E13" i="25"/>
  <c r="D13" i="25"/>
  <c r="A1" i="25"/>
  <c r="D10" i="25" l="1"/>
  <c r="G15" i="25"/>
  <c r="G22" i="25"/>
  <c r="G13" i="25"/>
  <c r="H23" i="10" l="1"/>
  <c r="H22" i="10"/>
  <c r="G23" i="10"/>
  <c r="J23" i="10" s="1"/>
  <c r="G22" i="10"/>
  <c r="J22" i="10" s="1"/>
  <c r="F23" i="10"/>
  <c r="I23" i="10" s="1"/>
  <c r="F22" i="10"/>
  <c r="I22" i="10" s="1"/>
  <c r="C41" i="25" l="1"/>
  <c r="C34" i="25"/>
  <c r="C32" i="25"/>
  <c r="G36" i="14"/>
  <c r="E13" i="14"/>
  <c r="F57" i="14"/>
  <c r="F107" i="14"/>
  <c r="F103" i="14"/>
  <c r="F95" i="14"/>
  <c r="F93" i="14"/>
  <c r="F84" i="14"/>
  <c r="F78" i="14"/>
  <c r="F63" i="14"/>
  <c r="F38" i="14"/>
  <c r="F31" i="14"/>
  <c r="F30" i="14"/>
  <c r="F24" i="14"/>
  <c r="F19" i="14"/>
  <c r="F17" i="14"/>
  <c r="C22" i="25" l="1"/>
  <c r="F22" i="25" s="1"/>
  <c r="F23" i="25"/>
  <c r="C13" i="25"/>
  <c r="F13" i="25" s="1"/>
  <c r="F14" i="25"/>
  <c r="F15" i="25"/>
  <c r="F16" i="25"/>
  <c r="C24" i="25"/>
  <c r="F24" i="25" s="1"/>
  <c r="F25" i="25"/>
  <c r="C13" i="14"/>
  <c r="F13" i="14" s="1"/>
  <c r="F14" i="14"/>
  <c r="C55" i="14"/>
  <c r="F21" i="14"/>
  <c r="F16" i="14"/>
  <c r="F28" i="14"/>
  <c r="C10" i="25" l="1"/>
  <c r="C29" i="25"/>
  <c r="E109" i="14" l="1"/>
  <c r="F109" i="14" s="1"/>
  <c r="E107" i="14"/>
  <c r="E106" i="14"/>
  <c r="F106" i="14" s="1"/>
  <c r="E105" i="14"/>
  <c r="F105" i="14" s="1"/>
  <c r="F104" i="14"/>
  <c r="E103" i="14"/>
  <c r="F102" i="14"/>
  <c r="F98" i="14"/>
  <c r="E95" i="14"/>
  <c r="E94" i="14"/>
  <c r="F94" i="14" s="1"/>
  <c r="E93" i="14"/>
  <c r="E90" i="14"/>
  <c r="F90" i="14" s="1"/>
  <c r="E89" i="14"/>
  <c r="F89" i="14" s="1"/>
  <c r="E88" i="14"/>
  <c r="F88" i="14" s="1"/>
  <c r="E87" i="14"/>
  <c r="F87" i="14" s="1"/>
  <c r="E86" i="14"/>
  <c r="F86" i="14" s="1"/>
  <c r="E85" i="14"/>
  <c r="F85" i="14" s="1"/>
  <c r="E84" i="14"/>
  <c r="E82" i="14"/>
  <c r="F82" i="14" s="1"/>
  <c r="F80" i="14"/>
  <c r="E79" i="14"/>
  <c r="F79" i="14" s="1"/>
  <c r="E78" i="14"/>
  <c r="F77" i="14"/>
  <c r="E74" i="14"/>
  <c r="F74" i="14" s="1"/>
  <c r="F76" i="14"/>
  <c r="E75" i="14"/>
  <c r="F75" i="14" s="1"/>
  <c r="E73" i="14"/>
  <c r="F73" i="14" s="1"/>
  <c r="E72" i="14"/>
  <c r="F72" i="14" s="1"/>
  <c r="E70" i="14"/>
  <c r="F70" i="14" s="1"/>
  <c r="E69" i="14"/>
  <c r="F69" i="14" s="1"/>
  <c r="F68" i="14"/>
  <c r="E67" i="14"/>
  <c r="F67" i="14" s="1"/>
  <c r="F66" i="14"/>
  <c r="E65" i="14"/>
  <c r="F65" i="14" s="1"/>
  <c r="E63" i="14"/>
  <c r="E62" i="14"/>
  <c r="F62" i="14" s="1"/>
  <c r="F61" i="14"/>
  <c r="F60" i="14"/>
  <c r="F56" i="14"/>
  <c r="F54" i="14"/>
  <c r="F52" i="14"/>
  <c r="F51" i="14"/>
  <c r="F50" i="14"/>
  <c r="E55" i="14" l="1"/>
  <c r="F55" i="14" s="1"/>
  <c r="E108" i="14"/>
  <c r="E101" i="14"/>
  <c r="E97" i="14"/>
  <c r="E96" i="14" s="1"/>
  <c r="E92" i="14"/>
  <c r="E83" i="14"/>
  <c r="E81" i="14"/>
  <c r="E71" i="14"/>
  <c r="E64" i="14"/>
  <c r="E59" i="14"/>
  <c r="E53" i="14"/>
  <c r="E49" i="14"/>
  <c r="D99" i="14"/>
  <c r="G14" i="10" s="1"/>
  <c r="D47" i="14"/>
  <c r="E37" i="14"/>
  <c r="E36" i="14" s="1"/>
  <c r="E35" i="14" s="1"/>
  <c r="H11" i="10" s="1"/>
  <c r="E23" i="14"/>
  <c r="E22" i="14" s="1"/>
  <c r="E20" i="14"/>
  <c r="E18" i="14"/>
  <c r="E15" i="14"/>
  <c r="D35" i="14"/>
  <c r="G22" i="14" l="1"/>
  <c r="E12" i="14"/>
  <c r="G13" i="10"/>
  <c r="D46" i="14"/>
  <c r="D12" i="18" s="1"/>
  <c r="G96" i="14"/>
  <c r="E91" i="14"/>
  <c r="G35" i="14"/>
  <c r="G11" i="10"/>
  <c r="J11" i="10" s="1"/>
  <c r="E48" i="14"/>
  <c r="E100" i="14"/>
  <c r="E58" i="14"/>
  <c r="E25" i="14"/>
  <c r="D11" i="14"/>
  <c r="E157" i="8"/>
  <c r="E155" i="8"/>
  <c r="E127" i="8"/>
  <c r="E104" i="8"/>
  <c r="D157" i="8"/>
  <c r="D155" i="8"/>
  <c r="E151" i="8"/>
  <c r="D142" i="8"/>
  <c r="E142" i="8" s="1"/>
  <c r="D131" i="8"/>
  <c r="E131" i="8" s="1"/>
  <c r="D129" i="8"/>
  <c r="E129" i="8" s="1"/>
  <c r="D127" i="8"/>
  <c r="D110" i="8"/>
  <c r="E110" i="8" s="1"/>
  <c r="D108" i="8"/>
  <c r="E108" i="8" s="1"/>
  <c r="D104" i="8"/>
  <c r="D95" i="8"/>
  <c r="E95" i="8" s="1"/>
  <c r="D68" i="8"/>
  <c r="E68" i="8" s="1"/>
  <c r="D64" i="8"/>
  <c r="E64" i="8" s="1"/>
  <c r="D58" i="8"/>
  <c r="E58" i="8" s="1"/>
  <c r="D32" i="8"/>
  <c r="E32" i="8" s="1"/>
  <c r="D30" i="8"/>
  <c r="E30" i="8" s="1"/>
  <c r="D26" i="8"/>
  <c r="E26" i="8" s="1"/>
  <c r="D20" i="8"/>
  <c r="C154" i="8"/>
  <c r="C15" i="8" s="1"/>
  <c r="E15" i="8" s="1"/>
  <c r="C141" i="8"/>
  <c r="C107" i="8"/>
  <c r="C94" i="8"/>
  <c r="C63" i="8"/>
  <c r="C62" i="8" s="1"/>
  <c r="C29" i="8"/>
  <c r="D37" i="25" s="1"/>
  <c r="C19" i="8"/>
  <c r="A1" i="8"/>
  <c r="A1" i="21"/>
  <c r="G25" i="14" l="1"/>
  <c r="C13" i="8"/>
  <c r="D39" i="25"/>
  <c r="D36" i="25" s="1"/>
  <c r="G12" i="14"/>
  <c r="E86" i="8"/>
  <c r="D63" i="8"/>
  <c r="E20" i="8"/>
  <c r="G10" i="10"/>
  <c r="G9" i="10" s="1"/>
  <c r="D10" i="14"/>
  <c r="C18" i="8"/>
  <c r="C28" i="8"/>
  <c r="C11" i="8"/>
  <c r="D33" i="25"/>
  <c r="D32" i="25" s="1"/>
  <c r="C14" i="8"/>
  <c r="D42" i="25"/>
  <c r="D41" i="25" s="1"/>
  <c r="C12" i="8"/>
  <c r="D35" i="25"/>
  <c r="D34" i="25" s="1"/>
  <c r="E154" i="8"/>
  <c r="D44" i="25"/>
  <c r="D154" i="8"/>
  <c r="D15" i="8" s="1"/>
  <c r="G48" i="14"/>
  <c r="G91" i="14"/>
  <c r="E99" i="14"/>
  <c r="G100" i="14"/>
  <c r="E47" i="14"/>
  <c r="G58" i="14"/>
  <c r="D94" i="8"/>
  <c r="E35" i="25" s="1"/>
  <c r="D141" i="8"/>
  <c r="E42" i="25" s="1"/>
  <c r="D107" i="8"/>
  <c r="D29" i="8"/>
  <c r="E34" i="14" s="1"/>
  <c r="D19" i="8"/>
  <c r="A1" i="18"/>
  <c r="E39" i="25" l="1"/>
  <c r="E37" i="25"/>
  <c r="E18" i="25"/>
  <c r="D13" i="8"/>
  <c r="E13" i="8" s="1"/>
  <c r="E33" i="25"/>
  <c r="D62" i="8"/>
  <c r="E62" i="8" s="1"/>
  <c r="C17" i="8"/>
  <c r="F40" i="25"/>
  <c r="E46" i="14"/>
  <c r="G44" i="25"/>
  <c r="D43" i="25"/>
  <c r="G43" i="25" s="1"/>
  <c r="E44" i="25"/>
  <c r="E43" i="25" s="1"/>
  <c r="F43" i="25" s="1"/>
  <c r="E41" i="25"/>
  <c r="F42" i="25"/>
  <c r="G42" i="25"/>
  <c r="F44" i="25"/>
  <c r="C9" i="8"/>
  <c r="C8" i="8" s="1"/>
  <c r="E34" i="25"/>
  <c r="G35" i="25"/>
  <c r="F35" i="25"/>
  <c r="E107" i="8"/>
  <c r="E29" i="8"/>
  <c r="G99" i="14"/>
  <c r="H14" i="10"/>
  <c r="G47" i="14"/>
  <c r="H13" i="10"/>
  <c r="E141" i="8"/>
  <c r="D14" i="8"/>
  <c r="E14" i="8" s="1"/>
  <c r="D18" i="8"/>
  <c r="E19" i="8"/>
  <c r="E94" i="8"/>
  <c r="D12" i="8"/>
  <c r="E12" i="8" s="1"/>
  <c r="D11" i="8"/>
  <c r="E11" i="8" s="1"/>
  <c r="E63" i="8"/>
  <c r="D28" i="8"/>
  <c r="E10" i="8"/>
  <c r="G33" i="25" l="1"/>
  <c r="E17" i="25"/>
  <c r="E10" i="25" s="1"/>
  <c r="E12" i="18"/>
  <c r="E36" i="25"/>
  <c r="F33" i="25"/>
  <c r="E32" i="25"/>
  <c r="G32" i="25" s="1"/>
  <c r="F39" i="25"/>
  <c r="G39" i="25"/>
  <c r="J14" i="10"/>
  <c r="J13" i="10"/>
  <c r="E28" i="8"/>
  <c r="D17" i="8"/>
  <c r="G18" i="25"/>
  <c r="F18" i="25"/>
  <c r="E18" i="8"/>
  <c r="D29" i="25"/>
  <c r="G40" i="25"/>
  <c r="G37" i="25"/>
  <c r="F37" i="25"/>
  <c r="F34" i="25"/>
  <c r="G34" i="25"/>
  <c r="E33" i="14"/>
  <c r="F34" i="14"/>
  <c r="G41" i="25"/>
  <c r="F41" i="25"/>
  <c r="G46" i="14"/>
  <c r="D9" i="8"/>
  <c r="A1" i="14"/>
  <c r="F32" i="25" l="1"/>
  <c r="E9" i="8"/>
  <c r="D8" i="8"/>
  <c r="E29" i="25"/>
  <c r="F30" i="25"/>
  <c r="G30" i="25"/>
  <c r="E32" i="14"/>
  <c r="F36" i="25"/>
  <c r="G36" i="25"/>
  <c r="E17" i="8"/>
  <c r="F24" i="10"/>
  <c r="I24" i="10" s="1"/>
  <c r="G24" i="10"/>
  <c r="J24" i="10" s="1"/>
  <c r="H24" i="10"/>
  <c r="G12" i="10"/>
  <c r="H12" i="10"/>
  <c r="E8" i="8" l="1"/>
  <c r="F29" i="25"/>
  <c r="G29" i="25"/>
  <c r="G17" i="25"/>
  <c r="F17" i="25"/>
  <c r="G11" i="25"/>
  <c r="E11" i="14"/>
  <c r="G32" i="14"/>
  <c r="J12" i="10"/>
  <c r="G15" i="10"/>
  <c r="G26" i="10" s="1"/>
  <c r="E10" i="14" l="1"/>
  <c r="F10" i="25"/>
  <c r="G10" i="25"/>
  <c r="H10" i="10"/>
  <c r="G11" i="14"/>
  <c r="G28" i="10"/>
  <c r="J10" i="10" l="1"/>
  <c r="H9" i="10"/>
  <c r="G10" i="14"/>
  <c r="C81" i="14"/>
  <c r="F81" i="14" s="1"/>
  <c r="C53" i="14"/>
  <c r="F53" i="14" s="1"/>
  <c r="C108" i="14"/>
  <c r="F108" i="14" s="1"/>
  <c r="C37" i="14"/>
  <c r="C33" i="14"/>
  <c r="C23" i="14"/>
  <c r="C18" i="14"/>
  <c r="F18" i="14" s="1"/>
  <c r="C20" i="14"/>
  <c r="F20" i="14" s="1"/>
  <c r="C97" i="14"/>
  <c r="C96" i="14" l="1"/>
  <c r="F97" i="14"/>
  <c r="C22" i="14"/>
  <c r="F23" i="14"/>
  <c r="C32" i="14"/>
  <c r="F33" i="14"/>
  <c r="C36" i="14"/>
  <c r="F36" i="14" s="1"/>
  <c r="F37" i="14"/>
  <c r="J9" i="10"/>
  <c r="H15" i="10"/>
  <c r="C83" i="14"/>
  <c r="F83" i="14" s="1"/>
  <c r="F26" i="14"/>
  <c r="C49" i="14"/>
  <c r="F49" i="14" s="1"/>
  <c r="C29" i="14"/>
  <c r="F29" i="14" s="1"/>
  <c r="C92" i="14"/>
  <c r="C15" i="14"/>
  <c r="C101" i="14"/>
  <c r="C71" i="14"/>
  <c r="F71" i="14" s="1"/>
  <c r="C64" i="14"/>
  <c r="F64" i="14" s="1"/>
  <c r="C59" i="14"/>
  <c r="F59" i="14" s="1"/>
  <c r="F32" i="14" l="1"/>
  <c r="F96" i="14"/>
  <c r="F22" i="14"/>
  <c r="C35" i="14"/>
  <c r="F35" i="14" s="1"/>
  <c r="C12" i="14"/>
  <c r="F12" i="14" s="1"/>
  <c r="F15" i="14"/>
  <c r="C91" i="14"/>
  <c r="F92" i="14"/>
  <c r="C100" i="14"/>
  <c r="F100" i="14" s="1"/>
  <c r="F101" i="14"/>
  <c r="H26" i="10"/>
  <c r="H28" i="10" s="1"/>
  <c r="J15" i="10"/>
  <c r="C48" i="14"/>
  <c r="C25" i="14"/>
  <c r="C58" i="14"/>
  <c r="G13" i="18"/>
  <c r="F13" i="18"/>
  <c r="F25" i="14" l="1"/>
  <c r="F48" i="14"/>
  <c r="F58" i="14"/>
  <c r="F91" i="14"/>
  <c r="F11" i="10"/>
  <c r="I11" i="10" s="1"/>
  <c r="C99" i="14"/>
  <c r="D11" i="18"/>
  <c r="F99" i="14" l="1"/>
  <c r="F14" i="10"/>
  <c r="D10" i="18"/>
  <c r="C47" i="14"/>
  <c r="I14" i="10" l="1"/>
  <c r="F47" i="14"/>
  <c r="C46" i="14"/>
  <c r="F13" i="10"/>
  <c r="F46" i="14" l="1"/>
  <c r="C12" i="18"/>
  <c r="C11" i="18" s="1"/>
  <c r="C10" i="18" s="1"/>
  <c r="I13" i="10"/>
  <c r="F12" i="10"/>
  <c r="I12" i="10" s="1"/>
  <c r="C11" i="14" l="1"/>
  <c r="C10" i="14" l="1"/>
  <c r="F10" i="14" s="1"/>
  <c r="F11" i="14"/>
  <c r="F10" i="10"/>
  <c r="I10" i="10" l="1"/>
  <c r="F9" i="10"/>
  <c r="I9" i="10" l="1"/>
  <c r="F15" i="10"/>
  <c r="E11" i="18"/>
  <c r="F12" i="18"/>
  <c r="G12" i="18"/>
  <c r="F26" i="10" l="1"/>
  <c r="I15" i="10"/>
  <c r="E10" i="18"/>
  <c r="F11" i="18"/>
  <c r="G11" i="18"/>
  <c r="F28" i="10" l="1"/>
  <c r="F10" i="18"/>
  <c r="G10" i="18"/>
</calcChain>
</file>

<file path=xl/sharedStrings.xml><?xml version="1.0" encoding="utf-8"?>
<sst xmlns="http://schemas.openxmlformats.org/spreadsheetml/2006/main" count="520" uniqueCount="238">
  <si>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</si>
  <si>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</si>
  <si>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</si>
  <si>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</si>
  <si>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</si>
  <si>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</si>
  <si>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</si>
  <si>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</si>
  <si>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</si>
  <si>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</si>
  <si>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</si>
  <si>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</si>
  <si>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</si>
  <si>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</si>
  <si>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</si>
  <si>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</si>
  <si>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</si>
  <si>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</si>
  <si>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</si>
  <si>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</si>
  <si>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</si>
  <si>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</si>
  <si>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</si>
  <si>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</si>
  <si>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</si>
  <si>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</si>
  <si>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</si>
  <si>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</si>
  <si>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</si>
  <si>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</si>
  <si>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</si>
  <si>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</si>
  <si>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</si>
  <si>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</si>
  <si>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</si>
  <si>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</si>
  <si>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</si>
  <si>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</si>
  <si>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</si>
  <si>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</si>
  <si>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</si>
  <si>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</si>
  <si>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</si>
  <si>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</si>
  <si>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</si>
  <si>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</si>
  <si>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</si>
  <si>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</si>
  <si>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Prihodi od pruženih usluga</t>
  </si>
  <si>
    <t>Ostali nespomenuti prihodi</t>
  </si>
  <si>
    <t>Tekuće donacije</t>
  </si>
  <si>
    <t>Stambeni objekti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</si>
  <si>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</si>
  <si>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</si>
  <si>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</si>
  <si>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</si>
  <si>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</si>
  <si>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</si>
  <si>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</si>
  <si>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</si>
  <si>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</si>
  <si>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</si>
  <si>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</si>
  <si>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</si>
  <si>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</si>
  <si>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</si>
  <si>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 za financiranje rashoda poslovanja</t>
  </si>
  <si>
    <t>Komunikacijska oprema</t>
  </si>
  <si>
    <t>Oprema za održavanje i zaštitu</t>
  </si>
  <si>
    <t>Sportska i glazbena oprema</t>
  </si>
  <si>
    <t>Kapitalne donacije</t>
  </si>
  <si>
    <t>INDEKS</t>
  </si>
  <si>
    <t>PRIHODI UKUPNO</t>
  </si>
  <si>
    <t>PRIHODI OD PRODAJE NEFINANCIJSKE IMOVINE</t>
  </si>
  <si>
    <t>RASHODI UKUPNO</t>
  </si>
  <si>
    <t>RASHODI ZA NABAVU NEFINANCIJSKE IMOVINE</t>
  </si>
  <si>
    <t>Plaće za redovan rad</t>
  </si>
  <si>
    <t>Doprinosi za zdravstveno osiguranje</t>
  </si>
  <si>
    <t>Pomoći iz inozemstva i od subjekata unutar općeg proračuna</t>
  </si>
  <si>
    <t>Prihodi od upr.i admin.pristojbi, pristojbi po posebnim propisima i naknada</t>
  </si>
  <si>
    <t>Prihodi od prodaje proizvoda i robe te pruženih usluga i prihodi od donacija</t>
  </si>
  <si>
    <t>Prihodi od nadležnog proračuna i od HZZO temeljem ugovornih obveza</t>
  </si>
  <si>
    <t>Prihodi od prodaje nefinancijske imovine</t>
  </si>
  <si>
    <t>Prihodi od prodaje proizvedene dugotrajne imovine</t>
  </si>
  <si>
    <t>UKUPNO PRIHODI</t>
  </si>
  <si>
    <t>RASHODI POSLOVANJA</t>
  </si>
  <si>
    <t>Rashodi za zaposlene</t>
  </si>
  <si>
    <t>Materijalni rashodi</t>
  </si>
  <si>
    <t>Financijski  rashodi</t>
  </si>
  <si>
    <t>Rashodi za nabavu proizvedene dugotrajne  imovine</t>
  </si>
  <si>
    <t>UKUPNO RASHODI</t>
  </si>
  <si>
    <t>Tekući prijenosi između proračunskih korisnika istog proračuna</t>
  </si>
  <si>
    <t>OPĆI PRIHODI I PRIMICI</t>
  </si>
  <si>
    <t>VLASTITI PRIHODI</t>
  </si>
  <si>
    <t>POMOĆI</t>
  </si>
  <si>
    <t>DONACIJE</t>
  </si>
  <si>
    <t>Tekuće pomoći iz državnog proračuna temeljem prijenosa EU sredstava</t>
  </si>
  <si>
    <t>Službena radna i zaštitna odjeća i obuća</t>
  </si>
  <si>
    <t>Troškovi sudskih postupaka</t>
  </si>
  <si>
    <t>PRIHODI ZA POSEBNE NAMJENE</t>
  </si>
  <si>
    <t>Plaća za posebne uvjete rada</t>
  </si>
  <si>
    <t>5 (4/2*100)</t>
  </si>
  <si>
    <t>6 (4/3*100)</t>
  </si>
  <si>
    <t>3.1.</t>
  </si>
  <si>
    <t>6.2.</t>
  </si>
  <si>
    <t>7.2.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</si>
  <si>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</si>
  <si>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</si>
  <si>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</si>
  <si>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</si>
  <si>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</si>
  <si>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</si>
  <si>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Naknade za rad predstavničkih i izvršnih tijela, povjer.</t>
  </si>
  <si>
    <t>Vlastiti prihodi</t>
  </si>
  <si>
    <t>Prihodi za posebne namjene</t>
  </si>
  <si>
    <t>Donacije</t>
  </si>
  <si>
    <t xml:space="preserve">Program 6000 </t>
  </si>
  <si>
    <t>Odgoj i obrazovanje</t>
  </si>
  <si>
    <t>Srednje školstvo-rashodi za zaposlene</t>
  </si>
  <si>
    <t xml:space="preserve">Aktivnost A600003 </t>
  </si>
  <si>
    <t>Financijski rashodi</t>
  </si>
  <si>
    <t>Srednje školstvo-redovno poslovanje po minimalnom standardu</t>
  </si>
  <si>
    <t xml:space="preserve">Aktivnost A600004 </t>
  </si>
  <si>
    <t xml:space="preserve">Aktivnost A600007 </t>
  </si>
  <si>
    <t>Financiranje iznad minimalnog standarda-srednje školstvo</t>
  </si>
  <si>
    <t>Izvor 3.1.</t>
  </si>
  <si>
    <t>Izvor 6.2.</t>
  </si>
  <si>
    <t>Rashodi za nabavu proizv.dugotrajne imovine</t>
  </si>
  <si>
    <t xml:space="preserve">Izvor 7.2. </t>
  </si>
  <si>
    <t>PRIHODI POSLOVANJA</t>
  </si>
  <si>
    <t>Pomoći proračunskim korisnicima iz proračuna koji im nije nadležan</t>
  </si>
  <si>
    <t>Prihodi po posebnim propisima</t>
  </si>
  <si>
    <t xml:space="preserve">Prihodi od prodaje proizvoda i robe te pruženih usluga </t>
  </si>
  <si>
    <t>Pomoći temeljem prijenosa EU sredstava</t>
  </si>
  <si>
    <t>Prijenosi između proračunskih korisnika istog proračuna</t>
  </si>
  <si>
    <t>Donacije od pravnih i fizičkih osoba izvan općeg proračuna</t>
  </si>
  <si>
    <t>Prihodi iz nadležnog proračuna za financiranje redovne djelatnosti proračunskih korisnika</t>
  </si>
  <si>
    <t>Tekuće pomoći proračunskim korisnicima iz proračuna koji im nije nadležan</t>
  </si>
  <si>
    <t>Kapitalne pomoći proračunskim korisnicam iz proračuna koji im nije nadležan</t>
  </si>
  <si>
    <t>Prihodi od prodaje građevinskih objekata</t>
  </si>
  <si>
    <t>Plaće (bruto)</t>
  </si>
  <si>
    <t>Plaće za posebne uvjete rada</t>
  </si>
  <si>
    <t>Doprinosi na plaće</t>
  </si>
  <si>
    <t>Naknade troškova zaposlenima</t>
  </si>
  <si>
    <t>Rashodi za materijal i energiju</t>
  </si>
  <si>
    <t>Rashodi za usluge</t>
  </si>
  <si>
    <t>Ostali financijski rashodi</t>
  </si>
  <si>
    <t>Postrojenja i oprema</t>
  </si>
  <si>
    <t>Uredska oprema i namještaj</t>
  </si>
  <si>
    <t>Knjige, umjetnička djela i ostale izložbene vrijednosti</t>
  </si>
  <si>
    <t>Naknade za rad predstavničkih i izvršnih tijela, povjerenstava i sl.</t>
  </si>
  <si>
    <t>Doprinosi za obvezno osiguranje u slučaju nezaposlenosti</t>
  </si>
  <si>
    <t>Tekuće donacije u naravi</t>
  </si>
  <si>
    <t>I. OPĆI DIO</t>
  </si>
  <si>
    <t>A) SAŽETAK RAČUNA PRIHODA I RASHODA</t>
  </si>
  <si>
    <t>EUR</t>
  </si>
  <si>
    <t>B) SAŽETAK RAČUNA FINANCIRANJA</t>
  </si>
  <si>
    <t>VIŠAK/MANJAK + NETO FINANCIRANJE</t>
  </si>
  <si>
    <t>BROJČANA OZNAKA I NAZIV</t>
  </si>
  <si>
    <t>RAZLIKA PRIHODI/RASHODI - VIŠAK / MANJAK</t>
  </si>
  <si>
    <t>RAZLIKA PRIMICI/IZDACI - NETO FINANCIRANJE</t>
  </si>
  <si>
    <t>5=4/2*100</t>
  </si>
  <si>
    <t>6=4/3*100</t>
  </si>
  <si>
    <t>09</t>
  </si>
  <si>
    <t>092</t>
  </si>
  <si>
    <t>096</t>
  </si>
  <si>
    <t>Obrazovanje</t>
  </si>
  <si>
    <t>Srednjoškolsko obrazovanje</t>
  </si>
  <si>
    <t>Dodatne usluge u obrazovanju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</si>
  <si>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</si>
  <si>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</si>
  <si>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</si>
  <si>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</si>
  <si>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</si>
  <si>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</si>
  <si>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II. POSEBNI DIO</t>
  </si>
  <si>
    <t>IZVJEŠTAJ PO PROGRAMSKOJ KLASIFIKACIJI</t>
  </si>
  <si>
    <t>4= 3/2*100</t>
  </si>
  <si>
    <t>IZVORI FINANCIRANJA UKUPNO</t>
  </si>
  <si>
    <t>Opći prihodi i primici</t>
  </si>
  <si>
    <t xml:space="preserve">Pomoći </t>
  </si>
  <si>
    <t>ELEKTROTEHNIČKA I EKONOMSKA ŠKOLA</t>
  </si>
  <si>
    <t>Tekuće pomoći od institucija i tijela EU</t>
  </si>
  <si>
    <t>Pomoći od međ.organizacija te institucija i tijela EU</t>
  </si>
  <si>
    <t>A) RAČUN PRIHODA I RASHODA</t>
  </si>
  <si>
    <t xml:space="preserve">A) RAČUN PRIHODA I RASHODA </t>
  </si>
  <si>
    <t>B) RAČUN FINANCIRANJA</t>
  </si>
  <si>
    <t>PRIJENOS VIŠKA/MANJKA U SLIJEDEĆU GODINU</t>
  </si>
  <si>
    <t>Izvor: 1.1.</t>
  </si>
  <si>
    <t>1.1.</t>
  </si>
  <si>
    <t>Prihodi od prodaje proizvoda i robe</t>
  </si>
  <si>
    <t>Aktivnost A600038</t>
  </si>
  <si>
    <t>S osmijehom u školu 7</t>
  </si>
  <si>
    <t>A1. IZVJEŠTAJ O PRIHODIMA I RASHODIMA PREMA EKONOMSKOJ KLASIFIKACIJI</t>
  </si>
  <si>
    <t>A2. IZVJEŠTAJ O PRIHODIMA I RASHODIMA PREMA IZVORIMA FINANCIRANJA</t>
  </si>
  <si>
    <t>A3. IZVJEŠTAJ O RASHODIMA PREMA FUNKCIJSKOJ KLASIFIKACIJI</t>
  </si>
  <si>
    <t>B.1  IZVJEŠTAJ RAČUNA FINANCIRANJA PREMA EKONOMSKOJ KLASIFIKACIJI</t>
  </si>
  <si>
    <t>B.2  IZVJEŠTAJ RAČUNA FINANCIRANJA PREMA IZVORIMA FINANCIRANJA</t>
  </si>
  <si>
    <t>PRENESENI VIŠAK/MANJAK IZ PRETHODNE GODINE</t>
  </si>
  <si>
    <t>RKP 17917</t>
  </si>
  <si>
    <t>DECENTRALIZIRANA SREDSTVA</t>
  </si>
  <si>
    <t>Decentralizirana sredstva</t>
  </si>
  <si>
    <t>Rashodi za donacije, kazne, naknade šeta i kapitalne pomoći</t>
  </si>
  <si>
    <t>Rashodi za donacije, kazne, naknade šteta i kapitalne pomoći</t>
  </si>
  <si>
    <t>Predsjednik školskog odbora:</t>
  </si>
  <si>
    <t>POLUGODIŠNJI IZVJEŠTAJ O IZVRŠENJU FINANCIJSKOG PLANA ELEKTROTEHNIČKE I EKONOMSKE ŠKOLE NOVA GRADIŠKA ZA 2026. GODINU</t>
  </si>
  <si>
    <t>Izvor 5.0.3</t>
  </si>
  <si>
    <t>POMOĆI IZ DRŽAVNOG PRORAČUNA-PK</t>
  </si>
  <si>
    <t>Izvor 5.0.111</t>
  </si>
  <si>
    <t>VLASTITI PRIHODI-PK</t>
  </si>
  <si>
    <t>Izvor 4.3.3</t>
  </si>
  <si>
    <t>OSTALI PRIHODI ZA POSEBNE NAMJENE-PK</t>
  </si>
  <si>
    <t>Izvor 5.2.0</t>
  </si>
  <si>
    <t>OSTALE POMOĆI-PK</t>
  </si>
  <si>
    <t>Izvor: 5.0.2</t>
  </si>
  <si>
    <t>POMOĆI IZ DRŽAVNOG PRORAČUNA-BPŽ</t>
  </si>
  <si>
    <t>IZVORNI PLAN 2026</t>
  </si>
  <si>
    <t xml:space="preserve">OSTVARENJE/      IZVRŠENJE                 I-VI/2026   </t>
  </si>
  <si>
    <t>OSTVARENJE/IZVRŠENJE   I-VI/2025</t>
  </si>
  <si>
    <t>OSTVARENJE/IZVRŠENJE    I-VI/2026</t>
  </si>
  <si>
    <t>Vlastiti prihodi-PK</t>
  </si>
  <si>
    <t>4.3.3</t>
  </si>
  <si>
    <t>Ostali prihodi za posebne namjene-PK</t>
  </si>
  <si>
    <t>5.0.111</t>
  </si>
  <si>
    <t>5.0.2</t>
  </si>
  <si>
    <t>Pomoći iz državnog proračuna-BPŽ</t>
  </si>
  <si>
    <t>5.0.3</t>
  </si>
  <si>
    <t>Pomoći iz državnog proračuna-PK</t>
  </si>
  <si>
    <t>5.2.0</t>
  </si>
  <si>
    <t>Ostale pomoći-PK</t>
  </si>
  <si>
    <t>DONACIJE-PK</t>
  </si>
  <si>
    <t>PRIHODI OD PRODAJE NEFINANCIJSKE IMOVINE-PK</t>
  </si>
  <si>
    <t>Donacije-PK</t>
  </si>
  <si>
    <t>Prihodi od prodaje nefinancijske imovine-PK</t>
  </si>
  <si>
    <t>Ivan Lozinjak, dipl.ing.</t>
  </si>
  <si>
    <t>Polugodišnji izvještaj o izvršenju financijskog plana za 2026. godinu usvojen je na 6. sjednici Školskog odbora održanoj dana 09.07.2026.</t>
  </si>
  <si>
    <t>KLASA: 400-02/26-01/2</t>
  </si>
  <si>
    <t>UR.BROJ: 2178-15-5-26-1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</si>
</sst>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27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FF"/>
        <bgColor indexed="0"/>
      </patternFill>
    </fill>
    <fill>
      <patternFill patternType="solid">
        <fgColor rgb="FF0066FF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4" fillId="0" borderId="0" xfId="0" applyNumberFormat="1" applyFont="1" applyFill="1" applyBorder="1" applyAlignment="1" applyProtection="1"/>
    <xf numFmtId="0" fontId="15" fillId="0" borderId="0" xfId="0" applyFont="1" applyAlignment="1">
      <alignment vertical="center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6" xfId="0" applyFont="1" applyFill="1" applyBorder="1" applyAlignment="1" applyProtection="1">
      <alignment wrapText="1" readingOrder="1"/>
      <protection locked="0"/>
    </xf>
    <xf numFmtId="4" fontId="7" fillId="0" borderId="6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10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4" borderId="3" xfId="0" applyNumberFormat="1" applyFont="1" applyFill="1" applyBorder="1" applyAlignment="1" applyProtection="1">
      <alignment horizontal="center" vertical="center"/>
    </xf>
    <xf numFmtId="0" fontId="11" fillId="4" borderId="4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1" fillId="5" borderId="6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5" fillId="0" borderId="0" xfId="0" applyFont="1" applyBorder="1"/>
    <xf numFmtId="1" fontId="14" fillId="0" borderId="7" xfId="1" applyNumberFormat="1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165" fontId="11" fillId="4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1" fillId="5" borderId="6" xfId="1" applyNumberFormat="1" applyFont="1" applyFill="1" applyBorder="1" applyAlignment="1" applyProtection="1">
      <alignment horizontal="right" vertical="center"/>
    </xf>
    <xf numFmtId="0" fontId="4" fillId="0" borderId="4" xfId="0" applyNumberFormat="1" applyFont="1" applyFill="1" applyBorder="1" applyAlignment="1" applyProtection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4" borderId="4" xfId="0" applyNumberFormat="1" applyFont="1" applyFill="1" applyBorder="1" applyAlignment="1" applyProtection="1">
      <alignment vertical="center" wrapText="1"/>
    </xf>
    <xf numFmtId="165" fontId="11" fillId="4" borderId="4" xfId="1" applyNumberFormat="1" applyFont="1" applyFill="1" applyBorder="1" applyAlignment="1" applyProtection="1">
      <alignment horizontal="right" vertical="center"/>
    </xf>
    <xf numFmtId="4" fontId="3" fillId="0" borderId="7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14" fillId="0" borderId="7" xfId="1" applyNumberFormat="1" applyFont="1" applyBorder="1" applyAlignment="1" applyProtection="1">
      <alignment horizontal="center" vertical="center"/>
      <protection locked="0"/>
    </xf>
    <xf numFmtId="4" fontId="11" fillId="4" borderId="9" xfId="2" applyNumberFormat="1" applyFont="1" applyFill="1" applyBorder="1" applyAlignment="1">
      <alignment horizontal="right" vertical="center"/>
    </xf>
    <xf numFmtId="4" fontId="10" fillId="0" borderId="10" xfId="2" applyNumberFormat="1" applyFont="1" applyBorder="1" applyAlignment="1">
      <alignment horizontal="right" vertical="center" readingOrder="1"/>
    </xf>
    <xf numFmtId="4" fontId="4" fillId="0" borderId="10" xfId="2" applyNumberFormat="1" applyFont="1" applyFill="1" applyBorder="1" applyAlignment="1" applyProtection="1">
      <alignment horizontal="right" vertical="center" readingOrder="1"/>
    </xf>
    <xf numFmtId="4" fontId="11" fillId="4" borderId="10" xfId="2" applyNumberFormat="1" applyFont="1" applyFill="1" applyBorder="1" applyAlignment="1" applyProtection="1">
      <alignment horizontal="right" vertical="center"/>
    </xf>
    <xf numFmtId="4" fontId="11" fillId="5" borderId="6" xfId="1" applyNumberFormat="1" applyFont="1" applyFill="1" applyBorder="1" applyAlignment="1" applyProtection="1">
      <alignment horizontal="right" vertical="center"/>
    </xf>
    <xf numFmtId="4" fontId="11" fillId="5" borderId="11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4" fillId="0" borderId="10" xfId="2" applyNumberFormat="1" applyFont="1" applyFill="1" applyBorder="1" applyAlignment="1" applyProtection="1">
      <alignment horizontal="right"/>
    </xf>
    <xf numFmtId="4" fontId="0" fillId="0" borderId="0" xfId="0" applyNumberFormat="1" applyAlignment="1"/>
    <xf numFmtId="4" fontId="14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165" fontId="10" fillId="0" borderId="4" xfId="1" applyNumberFormat="1" applyFont="1" applyBorder="1" applyAlignment="1">
      <alignment horizontal="right" vertical="center"/>
    </xf>
    <xf numFmtId="4" fontId="10" fillId="0" borderId="10" xfId="2" applyNumberFormat="1" applyFont="1" applyBorder="1" applyAlignment="1">
      <alignment horizontal="right" vertical="center"/>
    </xf>
    <xf numFmtId="0" fontId="13" fillId="0" borderId="3" xfId="0" applyNumberFormat="1" applyFont="1" applyFill="1" applyBorder="1" applyAlignment="1" applyProtection="1">
      <alignment horizontal="center" vertical="center" readingOrder="1"/>
    </xf>
    <xf numFmtId="0" fontId="13" fillId="0" borderId="4" xfId="0" applyNumberFormat="1" applyFont="1" applyFill="1" applyBorder="1" applyAlignment="1" applyProtection="1">
      <alignment horizontal="left" vertical="center" wrapText="1" readingOrder="1"/>
    </xf>
    <xf numFmtId="165" fontId="13" fillId="0" borderId="4" xfId="1" applyNumberFormat="1" applyFont="1" applyFill="1" applyBorder="1" applyAlignment="1" applyProtection="1">
      <alignment horizontal="right" vertical="center" readingOrder="1"/>
    </xf>
    <xf numFmtId="4" fontId="13" fillId="0" borderId="10" xfId="2" applyNumberFormat="1" applyFont="1" applyFill="1" applyBorder="1" applyAlignment="1" applyProtection="1">
      <alignment horizontal="right" vertical="center" readingOrder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vertical="center" wrapText="1"/>
    </xf>
    <xf numFmtId="165" fontId="13" fillId="0" borderId="4" xfId="1" applyNumberFormat="1" applyFont="1" applyFill="1" applyBorder="1" applyAlignment="1" applyProtection="1">
      <alignment horizontal="right" vertical="center"/>
    </xf>
    <xf numFmtId="4" fontId="13" fillId="0" borderId="10" xfId="2" applyNumberFormat="1" applyFont="1" applyFill="1" applyBorder="1" applyAlignment="1" applyProtection="1">
      <alignment horizontal="right" vertical="center"/>
    </xf>
    <xf numFmtId="165" fontId="13" fillId="0" borderId="4" xfId="1" applyNumberFormat="1" applyFont="1" applyFill="1" applyBorder="1" applyAlignment="1" applyProtection="1">
      <alignment horizontal="right"/>
    </xf>
    <xf numFmtId="4" fontId="13" fillId="0" borderId="10" xfId="2" applyNumberFormat="1" applyFont="1" applyFill="1" applyBorder="1" applyAlignment="1" applyProtection="1">
      <alignment horizontal="right"/>
    </xf>
    <xf numFmtId="4" fontId="10" fillId="0" borderId="4" xfId="0" applyNumberFormat="1" applyFont="1" applyFill="1" applyBorder="1" applyAlignment="1">
      <alignment horizontal="right" vertical="center" wrapText="1" readingOrder="1"/>
    </xf>
    <xf numFmtId="0" fontId="13" fillId="0" borderId="3" xfId="0" applyNumberFormat="1" applyFont="1" applyFill="1" applyBorder="1" applyAlignment="1" applyProtection="1">
      <alignment horizontal="left" vertical="center"/>
    </xf>
    <xf numFmtId="165" fontId="9" fillId="0" borderId="4" xfId="1" applyNumberFormat="1" applyFont="1" applyFill="1" applyBorder="1" applyAlignment="1" applyProtection="1">
      <alignment horizontal="right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9" fillId="0" borderId="4" xfId="0" applyFont="1" applyFill="1" applyBorder="1" applyAlignment="1">
      <alignment horizontal="left" vertical="center" wrapText="1" readingOrder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23" fillId="0" borderId="0" xfId="0" applyNumberFormat="1" applyFont="1" applyFill="1" applyBorder="1" applyAlignment="1" applyProtection="1">
      <alignment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right" vertical="center"/>
    </xf>
    <xf numFmtId="0" fontId="3" fillId="6" borderId="7" xfId="0" applyNumberFormat="1" applyFont="1" applyFill="1" applyBorder="1" applyAlignment="1" applyProtection="1">
      <alignment horizontal="center" vertical="center" wrapText="1"/>
    </xf>
    <xf numFmtId="4" fontId="3" fillId="7" borderId="7" xfId="0" applyNumberFormat="1" applyFont="1" applyFill="1" applyBorder="1" applyAlignment="1">
      <alignment horizontal="right"/>
    </xf>
    <xf numFmtId="4" fontId="8" fillId="0" borderId="7" xfId="0" applyNumberFormat="1" applyFont="1" applyFill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quotePrefix="1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quotePrefix="1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wrapText="1"/>
    </xf>
    <xf numFmtId="3" fontId="1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13" fillId="6" borderId="7" xfId="0" applyNumberFormat="1" applyFont="1" applyFill="1" applyBorder="1" applyAlignment="1" applyProtection="1">
      <alignment horizontal="center" vertical="center" wrapText="1"/>
    </xf>
    <xf numFmtId="0" fontId="4" fillId="6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>
      <alignment horizontal="left" vertical="center" readingOrder="1"/>
    </xf>
    <xf numFmtId="165" fontId="10" fillId="0" borderId="4" xfId="1" applyNumberFormat="1" applyFont="1" applyFill="1" applyBorder="1" applyAlignment="1">
      <alignment horizontal="right" vertical="center" readingOrder="1"/>
    </xf>
    <xf numFmtId="4" fontId="10" fillId="0" borderId="10" xfId="2" applyNumberFormat="1" applyFont="1" applyFill="1" applyBorder="1" applyAlignment="1">
      <alignment horizontal="right" vertical="center" readingOrder="1"/>
    </xf>
    <xf numFmtId="0" fontId="9" fillId="0" borderId="0" xfId="0" applyFont="1" applyFill="1" applyBorder="1" applyAlignment="1">
      <alignment horizontal="left" vertical="center" readingOrder="1"/>
    </xf>
    <xf numFmtId="0" fontId="10" fillId="0" borderId="3" xfId="0" applyFont="1" applyFill="1" applyBorder="1" applyAlignment="1">
      <alignment horizontal="center" vertical="center" readingOrder="1"/>
    </xf>
    <xf numFmtId="0" fontId="10" fillId="0" borderId="4" xfId="0" applyFont="1" applyFill="1" applyBorder="1" applyAlignment="1">
      <alignment horizontal="left" vertical="center" readingOrder="1"/>
    </xf>
    <xf numFmtId="4" fontId="10" fillId="0" borderId="4" xfId="0" applyNumberFormat="1" applyFont="1" applyFill="1" applyBorder="1" applyAlignment="1">
      <alignment horizontal="right" vertical="center" readingOrder="1"/>
    </xf>
    <xf numFmtId="0" fontId="9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 applyProtection="1">
      <alignment horizontal="right"/>
    </xf>
    <xf numFmtId="4" fontId="2" fillId="0" borderId="0" xfId="1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/>
    <xf numFmtId="0" fontId="1" fillId="0" borderId="0" xfId="0" applyFont="1" applyBorder="1"/>
    <xf numFmtId="165" fontId="1" fillId="0" borderId="0" xfId="1" applyNumberFormat="1" applyFont="1" applyBorder="1" applyAlignment="1">
      <alignment horizontal="right"/>
    </xf>
    <xf numFmtId="4" fontId="1" fillId="0" borderId="0" xfId="1" applyNumberFormat="1" applyFont="1" applyBorder="1" applyAlignment="1">
      <alignment horizontal="right"/>
    </xf>
    <xf numFmtId="4" fontId="1" fillId="0" borderId="0" xfId="0" applyNumberFormat="1" applyFont="1" applyBorder="1"/>
    <xf numFmtId="0" fontId="3" fillId="0" borderId="0" xfId="0" applyNumberFormat="1" applyFont="1" applyFill="1" applyBorder="1" applyAlignment="1" applyProtection="1">
      <alignment vertical="center"/>
    </xf>
    <xf numFmtId="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3" xfId="0" applyFont="1" applyFill="1" applyBorder="1" applyAlignment="1" applyProtection="1">
      <alignment horizontal="center" vertical="center" wrapText="1" readingOrder="1"/>
      <protection locked="0"/>
    </xf>
    <xf numFmtId="0" fontId="9" fillId="3" borderId="4" xfId="0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Border="1" applyAlignment="1">
      <alignment horizontal="lef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165" fontId="10" fillId="0" borderId="0" xfId="1" applyNumberFormat="1" applyFont="1" applyFill="1" applyBorder="1" applyAlignment="1">
      <alignment horizontal="right" vertical="center" readingOrder="1"/>
    </xf>
    <xf numFmtId="4" fontId="10" fillId="0" borderId="0" xfId="2" applyNumberFormat="1" applyFont="1" applyFill="1" applyBorder="1" applyAlignment="1">
      <alignment horizontal="right" vertical="center" readingOrder="1"/>
    </xf>
    <xf numFmtId="0" fontId="8" fillId="0" borderId="0" xfId="0" applyFont="1" applyFill="1"/>
    <xf numFmtId="4" fontId="10" fillId="0" borderId="4" xfId="2" applyNumberFormat="1" applyFont="1" applyBorder="1" applyAlignment="1">
      <alignment horizontal="right" vertical="center" readingOrder="1"/>
    </xf>
    <xf numFmtId="4" fontId="13" fillId="0" borderId="4" xfId="2" applyNumberFormat="1" applyFont="1" applyFill="1" applyBorder="1" applyAlignment="1" applyProtection="1">
      <alignment horizontal="right" vertical="center" readingOrder="1"/>
    </xf>
    <xf numFmtId="4" fontId="4" fillId="0" borderId="4" xfId="2" applyNumberFormat="1" applyFont="1" applyFill="1" applyBorder="1" applyAlignment="1" applyProtection="1">
      <alignment horizontal="right" vertical="center" readingOrder="1"/>
    </xf>
    <xf numFmtId="4" fontId="11" fillId="4" borderId="4" xfId="2" applyNumberFormat="1" applyFont="1" applyFill="1" applyBorder="1" applyAlignment="1" applyProtection="1">
      <alignment horizontal="right" vertical="center"/>
    </xf>
    <xf numFmtId="4" fontId="13" fillId="0" borderId="4" xfId="2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vertical="center" wrapText="1"/>
    </xf>
    <xf numFmtId="4" fontId="13" fillId="0" borderId="4" xfId="2" applyNumberFormat="1" applyFont="1" applyFill="1" applyBorder="1" applyAlignment="1" applyProtection="1">
      <alignment horizontal="right"/>
    </xf>
    <xf numFmtId="4" fontId="4" fillId="0" borderId="4" xfId="2" applyNumberFormat="1" applyFont="1" applyFill="1" applyBorder="1" applyAlignment="1" applyProtection="1">
      <alignment horizontal="right"/>
    </xf>
    <xf numFmtId="165" fontId="4" fillId="0" borderId="6" xfId="1" applyNumberFormat="1" applyFont="1" applyFill="1" applyBorder="1" applyAlignment="1" applyProtection="1">
      <alignment horizontal="right"/>
    </xf>
    <xf numFmtId="4" fontId="4" fillId="0" borderId="6" xfId="2" applyNumberFormat="1" applyFont="1" applyFill="1" applyBorder="1" applyAlignment="1" applyProtection="1">
      <alignment horizontal="right"/>
    </xf>
    <xf numFmtId="4" fontId="4" fillId="0" borderId="11" xfId="2" applyNumberFormat="1" applyFont="1" applyFill="1" applyBorder="1" applyAlignment="1" applyProtection="1">
      <alignment horizontal="right"/>
    </xf>
    <xf numFmtId="49" fontId="10" fillId="0" borderId="3" xfId="0" applyNumberFormat="1" applyFont="1" applyBorder="1" applyAlignment="1">
      <alignment horizontal="center" vertical="center" readingOrder="1"/>
    </xf>
    <xf numFmtId="49" fontId="4" fillId="0" borderId="5" xfId="0" applyNumberFormat="1" applyFont="1" applyFill="1" applyBorder="1" applyAlignment="1" applyProtection="1">
      <alignment horizontal="center" vertical="center" readingOrder="1"/>
    </xf>
    <xf numFmtId="0" fontId="4" fillId="0" borderId="6" xfId="0" applyNumberFormat="1" applyFont="1" applyFill="1" applyBorder="1" applyAlignment="1" applyProtection="1">
      <alignment horizontal="left" vertical="center" wrapText="1" readingOrder="1"/>
    </xf>
    <xf numFmtId="165" fontId="4" fillId="0" borderId="6" xfId="1" applyNumberFormat="1" applyFont="1" applyFill="1" applyBorder="1" applyAlignment="1" applyProtection="1">
      <alignment horizontal="right" vertical="center" readingOrder="1"/>
    </xf>
    <xf numFmtId="4" fontId="4" fillId="0" borderId="6" xfId="2" applyNumberFormat="1" applyFont="1" applyFill="1" applyBorder="1" applyAlignment="1" applyProtection="1">
      <alignment horizontal="right" vertical="center" readingOrder="1"/>
    </xf>
    <xf numFmtId="4" fontId="4" fillId="0" borderId="11" xfId="2" applyNumberFormat="1" applyFont="1" applyFill="1" applyBorder="1" applyAlignment="1" applyProtection="1">
      <alignment horizontal="right" vertical="center" readingOrder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4" fontId="13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4" fontId="9" fillId="0" borderId="10" xfId="0" applyNumberFormat="1" applyFont="1" applyFill="1" applyBorder="1" applyAlignment="1" applyProtection="1">
      <protection locked="0"/>
    </xf>
    <xf numFmtId="4" fontId="10" fillId="0" borderId="10" xfId="0" applyNumberFormat="1" applyFont="1" applyFill="1" applyBorder="1" applyAlignment="1" applyProtection="1">
      <protection locked="0"/>
    </xf>
    <xf numFmtId="4" fontId="6" fillId="0" borderId="10" xfId="0" applyNumberFormat="1" applyFont="1" applyFill="1" applyBorder="1" applyAlignment="1" applyProtection="1">
      <protection locked="0"/>
    </xf>
    <xf numFmtId="4" fontId="7" fillId="0" borderId="10" xfId="0" applyNumberFormat="1" applyFont="1" applyFill="1" applyBorder="1" applyAlignment="1" applyProtection="1">
      <protection locked="0"/>
    </xf>
    <xf numFmtId="4" fontId="6" fillId="0" borderId="10" xfId="0" applyNumberFormat="1" applyFont="1" applyFill="1" applyBorder="1" applyAlignment="1" applyProtection="1">
      <alignment horizontal="right"/>
      <protection locked="0"/>
    </xf>
    <xf numFmtId="4" fontId="9" fillId="0" borderId="10" xfId="0" applyNumberFormat="1" applyFont="1" applyFill="1" applyBorder="1" applyAlignment="1"/>
    <xf numFmtId="4" fontId="7" fillId="0" borderId="10" xfId="0" applyNumberFormat="1" applyFont="1" applyFill="1" applyBorder="1" applyAlignment="1" applyProtection="1">
      <alignment wrapText="1" readingOrder="1"/>
      <protection locked="0"/>
    </xf>
    <xf numFmtId="4" fontId="6" fillId="0" borderId="10" xfId="0" applyNumberFormat="1" applyFont="1" applyFill="1" applyBorder="1" applyAlignment="1" applyProtection="1">
      <alignment wrapText="1" readingOrder="1"/>
      <protection locked="0"/>
    </xf>
    <xf numFmtId="4" fontId="7" fillId="0" borderId="11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alignment horizontal="center" vertical="center" readingOrder="1"/>
    </xf>
    <xf numFmtId="0" fontId="13" fillId="0" borderId="0" xfId="0" applyNumberFormat="1" applyFont="1" applyFill="1" applyBorder="1" applyAlignment="1" applyProtection="1">
      <alignment horizontal="left" vertical="center" wrapText="1" readingOrder="1"/>
    </xf>
    <xf numFmtId="165" fontId="13" fillId="0" borderId="0" xfId="1" applyNumberFormat="1" applyFont="1" applyFill="1" applyBorder="1" applyAlignment="1" applyProtection="1">
      <alignment horizontal="right" vertical="center" readingOrder="1"/>
    </xf>
    <xf numFmtId="4" fontId="13" fillId="0" borderId="0" xfId="2" applyNumberFormat="1" applyFont="1" applyFill="1" applyBorder="1" applyAlignment="1" applyProtection="1">
      <alignment horizontal="right" vertical="center" readingOrder="1"/>
    </xf>
    <xf numFmtId="0" fontId="13" fillId="3" borderId="4" xfId="0" applyFont="1" applyFill="1" applyBorder="1" applyAlignment="1" applyProtection="1">
      <alignment horizontal="left" vertical="center" wrapText="1"/>
      <protection locked="0"/>
    </xf>
    <xf numFmtId="4" fontId="3" fillId="0" borderId="0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 vertical="center" wrapText="1" readingOrder="1"/>
    </xf>
    <xf numFmtId="4" fontId="9" fillId="3" borderId="10" xfId="2" applyNumberFormat="1" applyFont="1" applyFill="1" applyBorder="1" applyAlignment="1">
      <alignment horizontal="right" vertical="center" readingOrder="1"/>
    </xf>
    <xf numFmtId="0" fontId="9" fillId="3" borderId="3" xfId="0" applyFont="1" applyFill="1" applyBorder="1" applyAlignment="1">
      <alignment horizontal="center" vertical="center" readingOrder="1"/>
    </xf>
    <xf numFmtId="0" fontId="9" fillId="3" borderId="4" xfId="0" applyFont="1" applyFill="1" applyBorder="1" applyAlignment="1">
      <alignment horizontal="left" vertical="center" readingOrder="1"/>
    </xf>
    <xf numFmtId="4" fontId="9" fillId="3" borderId="4" xfId="0" applyNumberFormat="1" applyFont="1" applyFill="1" applyBorder="1" applyAlignment="1">
      <alignment horizontal="right" vertical="center" readingOrder="1"/>
    </xf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wrapText="1"/>
    </xf>
    <xf numFmtId="4" fontId="9" fillId="0" borderId="0" xfId="0" applyNumberFormat="1" applyFont="1" applyFill="1" applyAlignment="1"/>
    <xf numFmtId="0" fontId="9" fillId="0" borderId="0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65" fontId="9" fillId="0" borderId="4" xfId="1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 applyAlignment="1">
      <alignment horizontal="right" vertical="center"/>
    </xf>
    <xf numFmtId="4" fontId="9" fillId="0" borderId="10" xfId="2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65" fontId="10" fillId="0" borderId="4" xfId="1" applyNumberFormat="1" applyFont="1" applyFill="1" applyBorder="1" applyAlignment="1">
      <alignment horizontal="right" vertical="center"/>
    </xf>
    <xf numFmtId="4" fontId="10" fillId="0" borderId="4" xfId="2" applyNumberFormat="1" applyFont="1" applyFill="1" applyBorder="1" applyAlignment="1">
      <alignment horizontal="right" vertical="center"/>
    </xf>
    <xf numFmtId="4" fontId="10" fillId="0" borderId="10" xfId="2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165" fontId="9" fillId="0" borderId="4" xfId="1" applyNumberFormat="1" applyFont="1" applyFill="1" applyBorder="1" applyAlignment="1">
      <alignment horizontal="right" vertical="center" readingOrder="1"/>
    </xf>
    <xf numFmtId="4" fontId="9" fillId="0" borderId="4" xfId="2" applyNumberFormat="1" applyFont="1" applyFill="1" applyBorder="1" applyAlignment="1">
      <alignment horizontal="right" vertical="center" readingOrder="1"/>
    </xf>
    <xf numFmtId="4" fontId="9" fillId="0" borderId="10" xfId="2" applyNumberFormat="1" applyFont="1" applyFill="1" applyBorder="1" applyAlignment="1">
      <alignment horizontal="right" vertical="center" readingOrder="1"/>
    </xf>
    <xf numFmtId="0" fontId="9" fillId="0" borderId="3" xfId="0" applyFont="1" applyFill="1" applyBorder="1" applyAlignment="1">
      <alignment horizontal="center" vertical="center" readingOrder="1"/>
    </xf>
    <xf numFmtId="4" fontId="10" fillId="0" borderId="4" xfId="2" applyNumberFormat="1" applyFont="1" applyFill="1" applyBorder="1" applyAlignment="1">
      <alignment horizontal="right" vertical="center" readingOrder="1"/>
    </xf>
    <xf numFmtId="0" fontId="10" fillId="0" borderId="5" xfId="0" applyFont="1" applyFill="1" applyBorder="1" applyAlignment="1" applyProtection="1">
      <alignment horizontal="center" vertical="center" wrapText="1" readingOrder="1"/>
      <protection locked="0"/>
    </xf>
    <xf numFmtId="0" fontId="10" fillId="0" borderId="6" xfId="0" applyFont="1" applyFill="1" applyBorder="1" applyAlignment="1">
      <alignment horizontal="left" vertical="center" wrapText="1" readingOrder="1"/>
    </xf>
    <xf numFmtId="4" fontId="10" fillId="0" borderId="6" xfId="0" applyNumberFormat="1" applyFont="1" applyFill="1" applyBorder="1" applyAlignment="1">
      <alignment horizontal="right" vertical="center" wrapText="1" readingOrder="1"/>
    </xf>
    <xf numFmtId="4" fontId="10" fillId="0" borderId="11" xfId="2" applyNumberFormat="1" applyFont="1" applyFill="1" applyBorder="1" applyAlignment="1">
      <alignment horizontal="right" vertical="center" readingOrder="1"/>
    </xf>
    <xf numFmtId="4" fontId="10" fillId="0" borderId="6" xfId="1" applyNumberFormat="1" applyFont="1" applyFill="1" applyBorder="1" applyAlignment="1">
      <alignment vertical="center" readingOrder="1"/>
    </xf>
    <xf numFmtId="4" fontId="10" fillId="0" borderId="6" xfId="1" applyNumberFormat="1" applyFont="1" applyFill="1" applyBorder="1" applyAlignment="1">
      <alignment horizontal="right" vertical="center" readingOrder="1"/>
    </xf>
    <xf numFmtId="3" fontId="19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5" fillId="8" borderId="1" xfId="0" applyFont="1" applyFill="1" applyBorder="1" applyAlignment="1" applyProtection="1">
      <alignment horizontal="center" vertical="center" wrapText="1" readingOrder="1"/>
      <protection locked="0"/>
    </xf>
    <xf numFmtId="0" fontId="5" fillId="9" borderId="3" xfId="0" applyFont="1" applyFill="1" applyBorder="1" applyAlignment="1" applyProtection="1">
      <alignment vertical="center" wrapText="1" readingOrder="1"/>
      <protection locked="0"/>
    </xf>
    <xf numFmtId="0" fontId="5" fillId="9" borderId="4" xfId="0" applyFont="1" applyFill="1" applyBorder="1" applyAlignment="1" applyProtection="1">
      <alignment vertical="center" wrapText="1" readingOrder="1"/>
      <protection locked="0"/>
    </xf>
    <xf numFmtId="4" fontId="5" fillId="9" borderId="4" xfId="0" applyNumberFormat="1" applyFont="1" applyFill="1" applyBorder="1" applyAlignment="1" applyProtection="1">
      <alignment vertical="center"/>
      <protection locked="0"/>
    </xf>
    <xf numFmtId="4" fontId="5" fillId="9" borderId="10" xfId="0" applyNumberFormat="1" applyFont="1" applyFill="1" applyBorder="1" applyAlignment="1" applyProtection="1">
      <alignment vertical="center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9" borderId="10" xfId="0" applyNumberFormat="1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vertical="center" wrapText="1" readingOrder="1"/>
      <protection locked="0"/>
    </xf>
    <xf numFmtId="0" fontId="5" fillId="4" borderId="4" xfId="0" applyFont="1" applyFill="1" applyBorder="1" applyAlignment="1" applyProtection="1">
      <alignment vertical="center" wrapText="1" readingOrder="1"/>
      <protection locked="0"/>
    </xf>
    <xf numFmtId="4" fontId="11" fillId="4" borderId="4" xfId="0" applyNumberFormat="1" applyFont="1" applyFill="1" applyBorder="1" applyAlignment="1" applyProtection="1">
      <alignment vertical="center"/>
      <protection locked="0"/>
    </xf>
    <xf numFmtId="4" fontId="11" fillId="4" borderId="10" xfId="0" applyNumberFormat="1" applyFont="1" applyFill="1" applyBorder="1" applyAlignment="1" applyProtection="1">
      <alignment vertical="center"/>
      <protection locked="0"/>
    </xf>
    <xf numFmtId="0" fontId="5" fillId="8" borderId="3" xfId="0" applyFont="1" applyFill="1" applyBorder="1" applyAlignment="1" applyProtection="1">
      <alignment vertical="center" wrapText="1" readingOrder="1"/>
      <protection locked="0"/>
    </xf>
    <xf numFmtId="0" fontId="5" fillId="8" borderId="4" xfId="0" applyFont="1" applyFill="1" applyBorder="1" applyAlignment="1" applyProtection="1">
      <alignment vertical="center" wrapText="1" readingOrder="1"/>
      <protection locked="0"/>
    </xf>
    <xf numFmtId="4" fontId="5" fillId="8" borderId="4" xfId="0" applyNumberFormat="1" applyFont="1" applyFill="1" applyBorder="1" applyAlignment="1" applyProtection="1">
      <alignment vertical="center"/>
      <protection locked="0"/>
    </xf>
    <xf numFmtId="4" fontId="5" fillId="8" borderId="10" xfId="0" applyNumberFormat="1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 wrapText="1" readingOrder="1"/>
      <protection locked="0"/>
    </xf>
    <xf numFmtId="0" fontId="9" fillId="3" borderId="4" xfId="0" applyFont="1" applyFill="1" applyBorder="1" applyAlignment="1" applyProtection="1">
      <alignment vertical="center" wrapText="1" readingOrder="1"/>
      <protection locked="0"/>
    </xf>
    <xf numFmtId="4" fontId="9" fillId="3" borderId="4" xfId="0" applyNumberFormat="1" applyFont="1" applyFill="1" applyBorder="1" applyAlignment="1" applyProtection="1">
      <alignment vertical="center"/>
      <protection locked="0"/>
    </xf>
    <xf numFmtId="4" fontId="9" fillId="3" borderId="1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6" fillId="2" borderId="3" xfId="0" applyFont="1" applyFill="1" applyBorder="1" applyAlignment="1" applyProtection="1">
      <alignment vertical="center" wrapText="1" readingOrder="1"/>
      <protection locked="0"/>
    </xf>
    <xf numFmtId="0" fontId="6" fillId="2" borderId="4" xfId="0" applyFont="1" applyFill="1" applyBorder="1" applyAlignment="1" applyProtection="1">
      <alignment vertical="center" wrapText="1" readingOrder="1"/>
      <protection locked="0"/>
    </xf>
    <xf numFmtId="4" fontId="6" fillId="2" borderId="4" xfId="0" applyNumberFormat="1" applyFont="1" applyFill="1" applyBorder="1" applyAlignment="1" applyProtection="1">
      <alignment vertical="center"/>
      <protection locked="0"/>
    </xf>
    <xf numFmtId="4" fontId="6" fillId="2" borderId="10" xfId="0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 wrapText="1" readingOrder="1"/>
      <protection locked="0"/>
    </xf>
    <xf numFmtId="0" fontId="6" fillId="3" borderId="4" xfId="0" applyFont="1" applyFill="1" applyBorder="1" applyAlignment="1" applyProtection="1">
      <alignment vertical="center" wrapText="1" readingOrder="1"/>
      <protection locked="0"/>
    </xf>
    <xf numFmtId="4" fontId="6" fillId="3" borderId="4" xfId="0" applyNumberFormat="1" applyFont="1" applyFill="1" applyBorder="1" applyAlignment="1" applyProtection="1">
      <alignment vertical="center"/>
      <protection locked="0"/>
    </xf>
    <xf numFmtId="4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 readingOrder="1"/>
      <protection locked="0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5" borderId="2" xfId="0" applyNumberFormat="1" applyFont="1" applyFill="1" applyBorder="1" applyAlignment="1" applyProtection="1">
      <alignment vertical="center"/>
    </xf>
    <xf numFmtId="165" fontId="11" fillId="5" borderId="2" xfId="1" applyNumberFormat="1" applyFont="1" applyFill="1" applyBorder="1" applyAlignment="1" applyProtection="1">
      <alignment horizontal="right" vertical="center"/>
    </xf>
    <xf numFmtId="4" fontId="11" fillId="5" borderId="2" xfId="1" applyNumberFormat="1" applyFont="1" applyFill="1" applyBorder="1" applyAlignment="1" applyProtection="1">
      <alignment horizontal="right" vertical="center"/>
    </xf>
    <xf numFmtId="4" fontId="11" fillId="5" borderId="9" xfId="2" applyNumberFormat="1" applyFont="1" applyFill="1" applyBorder="1" applyAlignment="1" applyProtection="1">
      <alignment horizontal="righ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5" fontId="11" fillId="4" borderId="4" xfId="1" applyNumberFormat="1" applyFont="1" applyFill="1" applyBorder="1" applyAlignment="1">
      <alignment horizontal="right" vertical="center"/>
    </xf>
    <xf numFmtId="4" fontId="11" fillId="4" borderId="4" xfId="2" applyNumberFormat="1" applyFont="1" applyFill="1" applyBorder="1" applyAlignment="1">
      <alignment horizontal="right" vertical="center"/>
    </xf>
    <xf numFmtId="4" fontId="11" fillId="4" borderId="10" xfId="2" applyNumberFormat="1" applyFont="1" applyFill="1" applyBorder="1" applyAlignment="1">
      <alignment horizontal="right" vertical="center"/>
    </xf>
    <xf numFmtId="165" fontId="4" fillId="0" borderId="6" xfId="1" applyNumberFormat="1" applyFont="1" applyFill="1" applyBorder="1" applyAlignment="1" applyProtection="1">
      <alignment horizontal="right" vertical="center"/>
    </xf>
    <xf numFmtId="4" fontId="4" fillId="0" borderId="6" xfId="2" applyNumberFormat="1" applyFont="1" applyFill="1" applyBorder="1" applyAlignment="1" applyProtection="1">
      <alignment horizontal="right" vertical="center"/>
    </xf>
    <xf numFmtId="4" fontId="4" fillId="0" borderId="11" xfId="2" applyNumberFormat="1" applyFont="1" applyFill="1" applyBorder="1" applyAlignment="1" applyProtection="1">
      <alignment horizontal="right" vertical="center"/>
    </xf>
    <xf numFmtId="0" fontId="11" fillId="5" borderId="2" xfId="0" applyNumberFormat="1" applyFont="1" applyFill="1" applyBorder="1" applyAlignment="1" applyProtection="1">
      <alignment vertical="center" wrapText="1"/>
    </xf>
    <xf numFmtId="4" fontId="11" fillId="5" borderId="2" xfId="2" applyNumberFormat="1" applyFont="1" applyFill="1" applyBorder="1" applyAlignment="1" applyProtection="1">
      <alignment horizontal="right" vertical="center"/>
    </xf>
    <xf numFmtId="4" fontId="9" fillId="3" borderId="4" xfId="2" applyNumberFormat="1" applyFont="1" applyFill="1" applyBorder="1" applyAlignment="1">
      <alignment horizontal="right" vertical="center" readingOrder="1"/>
    </xf>
    <xf numFmtId="4" fontId="10" fillId="0" borderId="6" xfId="2" applyNumberFormat="1" applyFont="1" applyFill="1" applyBorder="1" applyAlignment="1">
      <alignment horizontal="right" vertical="center" readingOrder="1"/>
    </xf>
    <xf numFmtId="4" fontId="10" fillId="0" borderId="14" xfId="2" applyNumberFormat="1" applyFont="1" applyFill="1" applyBorder="1" applyAlignment="1">
      <alignment horizontal="right" vertical="center" readingOrder="1"/>
    </xf>
    <xf numFmtId="165" fontId="11" fillId="5" borderId="2" xfId="1" applyNumberFormat="1" applyFont="1" applyFill="1" applyBorder="1" applyAlignment="1">
      <alignment horizontal="right" vertical="center"/>
    </xf>
    <xf numFmtId="4" fontId="11" fillId="5" borderId="2" xfId="2" applyNumberFormat="1" applyFont="1" applyFill="1" applyBorder="1" applyAlignment="1">
      <alignment horizontal="right" vertical="center"/>
    </xf>
    <xf numFmtId="4" fontId="11" fillId="5" borderId="9" xfId="2" applyNumberFormat="1" applyFont="1" applyFill="1" applyBorder="1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right" vertical="center"/>
    </xf>
    <xf numFmtId="4" fontId="9" fillId="0" borderId="4" xfId="2" applyNumberFormat="1" applyFont="1" applyBorder="1" applyAlignment="1">
      <alignment horizontal="right" vertical="center"/>
    </xf>
    <xf numFmtId="4" fontId="9" fillId="0" borderId="10" xfId="2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165" fontId="10" fillId="0" borderId="6" xfId="1" applyNumberFormat="1" applyFont="1" applyBorder="1" applyAlignment="1">
      <alignment horizontal="right" vertical="center"/>
    </xf>
    <xf numFmtId="4" fontId="10" fillId="0" borderId="6" xfId="2" applyNumberFormat="1" applyFont="1" applyBorder="1" applyAlignment="1">
      <alignment horizontal="right" vertical="center" readingOrder="1"/>
    </xf>
    <xf numFmtId="4" fontId="10" fillId="0" borderId="11" xfId="2" applyNumberFormat="1" applyFont="1" applyBorder="1" applyAlignment="1">
      <alignment horizontal="right" vertical="center" readingOrder="1"/>
    </xf>
    <xf numFmtId="0" fontId="5" fillId="8" borderId="2" xfId="0" applyFont="1" applyFill="1" applyBorder="1" applyAlignment="1" applyProtection="1">
      <alignment vertical="center" wrapText="1" readingOrder="1"/>
      <protection locked="0"/>
    </xf>
    <xf numFmtId="4" fontId="5" fillId="8" borderId="2" xfId="0" applyNumberFormat="1" applyFont="1" applyFill="1" applyBorder="1" applyAlignment="1" applyProtection="1">
      <alignment vertical="center" wrapText="1" readingOrder="1"/>
      <protection locked="0"/>
    </xf>
    <xf numFmtId="2" fontId="5" fillId="8" borderId="9" xfId="0" applyNumberFormat="1" applyFont="1" applyFill="1" applyBorder="1" applyAlignment="1" applyProtection="1">
      <alignment vertical="center" wrapText="1" readingOrder="1"/>
      <protection locked="0"/>
    </xf>
    <xf numFmtId="0" fontId="13" fillId="6" borderId="7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Fill="1" applyAlignment="1"/>
    <xf numFmtId="4" fontId="0" fillId="0" borderId="0" xfId="0" applyNumberFormat="1" applyAlignment="1">
      <alignment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Alignment="1">
      <alignment vertical="center"/>
    </xf>
    <xf numFmtId="49" fontId="10" fillId="0" borderId="3" xfId="0" applyNumberFormat="1" applyFont="1" applyFill="1" applyBorder="1" applyAlignment="1">
      <alignment horizontal="center" vertical="center" readingOrder="1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4" fontId="10" fillId="0" borderId="0" xfId="0" quotePrefix="1" applyNumberFormat="1" applyFont="1" applyFill="1" applyBorder="1" applyAlignment="1" applyProtection="1">
      <alignment horizontal="left" vertical="center" wrapText="1"/>
    </xf>
    <xf numFmtId="0" fontId="10" fillId="0" borderId="0" xfId="0" quotePrefix="1" applyNumberFormat="1" applyFont="1" applyFill="1" applyBorder="1" applyAlignment="1" applyProtection="1">
      <alignment horizontal="left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8" fillId="7" borderId="7" xfId="0" quotePrefix="1" applyNumberFormat="1" applyFont="1" applyFill="1" applyBorder="1" applyAlignment="1" applyProtection="1">
      <alignment horizontal="left" vertical="center" wrapText="1"/>
    </xf>
    <xf numFmtId="0" fontId="1" fillId="7" borderId="7" xfId="0" applyNumberFormat="1" applyFont="1" applyFill="1" applyBorder="1" applyAlignment="1" applyProtection="1">
      <alignment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8" fillId="0" borderId="7" xfId="0" quotePrefix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8" fillId="7" borderId="7" xfId="0" applyNumberFormat="1" applyFont="1" applyFill="1" applyBorder="1" applyAlignment="1" applyProtection="1">
      <alignment horizontal="left" vertical="center" wrapText="1"/>
    </xf>
    <xf numFmtId="0" fontId="1" fillId="7" borderId="7" xfId="0" applyNumberFormat="1" applyFont="1" applyFill="1" applyBorder="1" applyAlignment="1" applyProtection="1">
      <alignment vertical="center"/>
    </xf>
    <xf numFmtId="0" fontId="8" fillId="0" borderId="7" xfId="0" quotePrefix="1" applyNumberFormat="1" applyFont="1" applyFill="1" applyBorder="1" applyAlignment="1" applyProtection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110" zoomScaleNormal="110" workbookViewId="0">
      <selection activeCell="A31" sqref="A31:J31"/>
    </sheetView>
  </sheetViews>
  <sheetFormatPr defaultColWidth="9.140625" defaultRowHeight="12.75" x14ac:dyDescent="0.2"/>
  <cols>
    <col min="5" max="8" width="25.28515625" customWidth="1"/>
    <col min="9" max="10" width="18.140625" customWidth="1"/>
    <col min="12" max="13" width="9.85546875" bestFit="1" customWidth="1"/>
  </cols>
  <sheetData>
    <row r="1" spans="1:13" ht="42" customHeight="1" x14ac:dyDescent="0.2">
      <c r="A1" s="320" t="s">
        <v>205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3" ht="18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</row>
    <row r="3" spans="1:13" ht="15.75" x14ac:dyDescent="0.2">
      <c r="A3" s="324" t="s">
        <v>153</v>
      </c>
      <c r="B3" s="324"/>
      <c r="C3" s="324"/>
      <c r="D3" s="324"/>
      <c r="E3" s="324"/>
      <c r="F3" s="324"/>
      <c r="G3" s="324"/>
      <c r="H3" s="324"/>
      <c r="I3" s="325"/>
      <c r="J3" s="325"/>
    </row>
    <row r="4" spans="1:13" ht="18" x14ac:dyDescent="0.2">
      <c r="A4" s="108"/>
      <c r="B4" s="108"/>
      <c r="C4" s="108"/>
      <c r="D4" s="108"/>
      <c r="E4" s="108"/>
      <c r="F4" s="108"/>
      <c r="G4" s="108"/>
      <c r="H4" s="108"/>
      <c r="I4" s="109"/>
      <c r="J4" s="110"/>
    </row>
    <row r="5" spans="1:13" ht="18" customHeight="1" x14ac:dyDescent="0.25">
      <c r="A5" s="320" t="s">
        <v>154</v>
      </c>
      <c r="B5" s="321"/>
      <c r="C5" s="321"/>
      <c r="D5" s="321"/>
      <c r="E5" s="321"/>
      <c r="F5" s="321"/>
      <c r="G5" s="321"/>
      <c r="H5" s="321"/>
      <c r="I5" s="321"/>
      <c r="J5" s="321"/>
    </row>
    <row r="6" spans="1:13" ht="18" x14ac:dyDescent="0.25">
      <c r="A6" s="111"/>
      <c r="B6" s="112"/>
      <c r="C6" s="112"/>
      <c r="D6" s="112"/>
      <c r="E6" s="113"/>
      <c r="F6" s="114"/>
      <c r="G6" s="114"/>
      <c r="H6" s="114"/>
      <c r="I6" s="114"/>
      <c r="J6" s="115" t="s">
        <v>155</v>
      </c>
    </row>
    <row r="7" spans="1:13" ht="30" customHeight="1" x14ac:dyDescent="0.2">
      <c r="A7" s="318" t="s">
        <v>158</v>
      </c>
      <c r="B7" s="318"/>
      <c r="C7" s="318"/>
      <c r="D7" s="318"/>
      <c r="E7" s="318"/>
      <c r="F7" s="116" t="s">
        <v>218</v>
      </c>
      <c r="G7" s="116" t="s">
        <v>216</v>
      </c>
      <c r="H7" s="116" t="s">
        <v>219</v>
      </c>
      <c r="I7" s="116" t="s">
        <v>71</v>
      </c>
      <c r="J7" s="116" t="s">
        <v>71</v>
      </c>
    </row>
    <row r="8" spans="1:13" s="15" customFormat="1" ht="9.9499999999999993" customHeight="1" x14ac:dyDescent="0.2">
      <c r="A8" s="314">
        <v>1</v>
      </c>
      <c r="B8" s="314"/>
      <c r="C8" s="314"/>
      <c r="D8" s="314"/>
      <c r="E8" s="314"/>
      <c r="F8" s="129">
        <v>2</v>
      </c>
      <c r="G8" s="129">
        <v>3</v>
      </c>
      <c r="H8" s="129">
        <v>4</v>
      </c>
      <c r="I8" s="129" t="s">
        <v>161</v>
      </c>
      <c r="J8" s="129" t="s">
        <v>162</v>
      </c>
    </row>
    <row r="9" spans="1:13" ht="15" customHeight="1" x14ac:dyDescent="0.2">
      <c r="A9" s="326" t="s">
        <v>72</v>
      </c>
      <c r="B9" s="316"/>
      <c r="C9" s="316"/>
      <c r="D9" s="316"/>
      <c r="E9" s="327"/>
      <c r="F9" s="117">
        <f>F10+F11</f>
        <v>833451.85999999987</v>
      </c>
      <c r="G9" s="117">
        <f>G10+G11</f>
        <v>1841535</v>
      </c>
      <c r="H9" s="117">
        <f>H10+H11</f>
        <v>847573.89</v>
      </c>
      <c r="I9" s="117">
        <f>IF(F9=0,0,H9/F9*100)</f>
        <v>101.69440260172917</v>
      </c>
      <c r="J9" s="117">
        <f>IF(G9=0,0,H9/G9*100)</f>
        <v>46.025402178074273</v>
      </c>
    </row>
    <row r="10" spans="1:13" ht="15" customHeight="1" x14ac:dyDescent="0.2">
      <c r="A10" s="317" t="s">
        <v>106</v>
      </c>
      <c r="B10" s="319"/>
      <c r="C10" s="319"/>
      <c r="D10" s="319"/>
      <c r="E10" s="323"/>
      <c r="F10" s="72">
        <f>'Račun prihoda i rashoda'!C11</f>
        <v>833451.85999999987</v>
      </c>
      <c r="G10" s="72">
        <f>'Račun prihoda i rashoda'!D11</f>
        <v>1841535</v>
      </c>
      <c r="H10" s="72">
        <f>'Račun prihoda i rashoda'!E11</f>
        <v>847573.89</v>
      </c>
      <c r="I10" s="72">
        <f t="shared" ref="I10:I15" si="0">IF(F10=0,0,H10/F10*100)</f>
        <v>101.69440260172917</v>
      </c>
      <c r="J10" s="72">
        <f t="shared" ref="J10:J15" si="1">IF(G10=0,0,H10/G10*100)</f>
        <v>46.025402178074273</v>
      </c>
      <c r="L10" s="311"/>
    </row>
    <row r="11" spans="1:13" ht="15" customHeight="1" x14ac:dyDescent="0.2">
      <c r="A11" s="322" t="s">
        <v>107</v>
      </c>
      <c r="B11" s="323"/>
      <c r="C11" s="323"/>
      <c r="D11" s="323"/>
      <c r="E11" s="323"/>
      <c r="F11" s="118">
        <f>'Račun prihoda i rashoda'!C35</f>
        <v>0</v>
      </c>
      <c r="G11" s="118">
        <f>'Račun prihoda i rashoda'!D35</f>
        <v>0</v>
      </c>
      <c r="H11" s="118">
        <f>'Račun prihoda i rashoda'!E35</f>
        <v>0</v>
      </c>
      <c r="I11" s="72">
        <f t="shared" si="0"/>
        <v>0</v>
      </c>
      <c r="J11" s="72">
        <f t="shared" si="1"/>
        <v>0</v>
      </c>
    </row>
    <row r="12" spans="1:13" ht="15" customHeight="1" x14ac:dyDescent="0.2">
      <c r="A12" s="330" t="s">
        <v>74</v>
      </c>
      <c r="B12" s="330"/>
      <c r="C12" s="330"/>
      <c r="D12" s="330"/>
      <c r="E12" s="330"/>
      <c r="F12" s="117">
        <f>F13+F14</f>
        <v>942476.93999999983</v>
      </c>
      <c r="G12" s="117">
        <f>G13+G14</f>
        <v>1726535</v>
      </c>
      <c r="H12" s="117">
        <f>H13+H14</f>
        <v>854968.91</v>
      </c>
      <c r="I12" s="117">
        <f t="shared" si="0"/>
        <v>90.715101209797254</v>
      </c>
      <c r="J12" s="117">
        <f t="shared" si="1"/>
        <v>49.51935002765655</v>
      </c>
      <c r="L12" s="311"/>
    </row>
    <row r="13" spans="1:13" ht="15" customHeight="1" x14ac:dyDescent="0.2">
      <c r="A13" s="328" t="s">
        <v>108</v>
      </c>
      <c r="B13" s="319"/>
      <c r="C13" s="319"/>
      <c r="D13" s="319"/>
      <c r="E13" s="319"/>
      <c r="F13" s="72">
        <f>'Račun prihoda i rashoda'!C47</f>
        <v>932658.23999999987</v>
      </c>
      <c r="G13" s="72">
        <f>'Račun prihoda i rashoda'!D47</f>
        <v>1718195</v>
      </c>
      <c r="H13" s="72">
        <f>'Račun prihoda i rashoda'!E47</f>
        <v>843685.02</v>
      </c>
      <c r="I13" s="72">
        <f t="shared" si="0"/>
        <v>90.460254765990172</v>
      </c>
      <c r="J13" s="72">
        <f t="shared" si="1"/>
        <v>49.102984236364328</v>
      </c>
      <c r="L13" s="311"/>
      <c r="M13" s="311"/>
    </row>
    <row r="14" spans="1:13" ht="15" customHeight="1" x14ac:dyDescent="0.2">
      <c r="A14" s="329" t="s">
        <v>109</v>
      </c>
      <c r="B14" s="323"/>
      <c r="C14" s="323"/>
      <c r="D14" s="323"/>
      <c r="E14" s="323"/>
      <c r="F14" s="119">
        <f>'Račun prihoda i rashoda'!C99</f>
        <v>9818.6999999999989</v>
      </c>
      <c r="G14" s="119">
        <f>'Račun prihoda i rashoda'!D99</f>
        <v>8340</v>
      </c>
      <c r="H14" s="119">
        <f>'Račun prihoda i rashoda'!E99</f>
        <v>11283.89</v>
      </c>
      <c r="I14" s="119">
        <f t="shared" si="0"/>
        <v>114.92244390805301</v>
      </c>
      <c r="J14" s="119">
        <f t="shared" si="1"/>
        <v>135.29844124700239</v>
      </c>
      <c r="L14" s="311"/>
    </row>
    <row r="15" spans="1:13" ht="15" customHeight="1" x14ac:dyDescent="0.2">
      <c r="A15" s="315" t="s">
        <v>159</v>
      </c>
      <c r="B15" s="316"/>
      <c r="C15" s="316"/>
      <c r="D15" s="316"/>
      <c r="E15" s="316"/>
      <c r="F15" s="117">
        <f>F9-F12</f>
        <v>-109025.07999999996</v>
      </c>
      <c r="G15" s="117">
        <f>G9-G12</f>
        <v>115000</v>
      </c>
      <c r="H15" s="117">
        <f>H9-H12</f>
        <v>-7395.0200000000186</v>
      </c>
      <c r="I15" s="117">
        <f t="shared" si="0"/>
        <v>6.7828613379600551</v>
      </c>
      <c r="J15" s="117">
        <f t="shared" si="1"/>
        <v>-6.4304521739130589</v>
      </c>
    </row>
    <row r="16" spans="1:13" ht="18" x14ac:dyDescent="0.2">
      <c r="A16" s="120"/>
      <c r="B16" s="121"/>
      <c r="C16" s="121"/>
      <c r="D16" s="121"/>
      <c r="E16" s="121"/>
      <c r="F16" s="121"/>
      <c r="G16" s="121"/>
      <c r="H16" s="106"/>
      <c r="I16" s="106"/>
      <c r="J16" s="106"/>
    </row>
    <row r="17" spans="1:13" ht="18" x14ac:dyDescent="0.2">
      <c r="A17" s="120"/>
      <c r="B17" s="121"/>
      <c r="C17" s="121"/>
      <c r="D17" s="121"/>
      <c r="E17" s="121"/>
      <c r="F17" s="121"/>
      <c r="G17" s="121"/>
      <c r="H17" s="106"/>
      <c r="I17" s="106"/>
      <c r="J17" s="106"/>
    </row>
    <row r="18" spans="1:13" ht="18" customHeight="1" x14ac:dyDescent="0.25">
      <c r="A18" s="320" t="s">
        <v>156</v>
      </c>
      <c r="B18" s="321"/>
      <c r="C18" s="321"/>
      <c r="D18" s="321"/>
      <c r="E18" s="321"/>
      <c r="F18" s="321"/>
      <c r="G18" s="321"/>
      <c r="H18" s="321"/>
      <c r="I18" s="321"/>
      <c r="J18" s="321"/>
      <c r="M18" s="311"/>
    </row>
    <row r="19" spans="1:13" ht="18" x14ac:dyDescent="0.2">
      <c r="A19" s="120"/>
      <c r="B19" s="121"/>
      <c r="C19" s="121"/>
      <c r="D19" s="121"/>
      <c r="E19" s="121"/>
      <c r="F19" s="121"/>
      <c r="G19" s="121"/>
      <c r="H19" s="106"/>
      <c r="I19" s="106"/>
      <c r="J19" s="106"/>
    </row>
    <row r="20" spans="1:13" ht="30" customHeight="1" x14ac:dyDescent="0.2">
      <c r="A20" s="318" t="s">
        <v>158</v>
      </c>
      <c r="B20" s="318"/>
      <c r="C20" s="318"/>
      <c r="D20" s="318"/>
      <c r="E20" s="318"/>
      <c r="F20" s="116" t="s">
        <v>218</v>
      </c>
      <c r="G20" s="116" t="s">
        <v>216</v>
      </c>
      <c r="H20" s="116" t="s">
        <v>219</v>
      </c>
      <c r="I20" s="116" t="s">
        <v>71</v>
      </c>
      <c r="J20" s="116" t="s">
        <v>71</v>
      </c>
    </row>
    <row r="21" spans="1:13" s="15" customFormat="1" ht="9.9499999999999993" customHeight="1" x14ac:dyDescent="0.2">
      <c r="A21" s="314">
        <v>1</v>
      </c>
      <c r="B21" s="314"/>
      <c r="C21" s="314"/>
      <c r="D21" s="314"/>
      <c r="E21" s="314"/>
      <c r="F21" s="129">
        <v>2</v>
      </c>
      <c r="G21" s="129">
        <v>3</v>
      </c>
      <c r="H21" s="129">
        <v>4</v>
      </c>
      <c r="I21" s="129" t="s">
        <v>161</v>
      </c>
      <c r="J21" s="129" t="s">
        <v>162</v>
      </c>
    </row>
    <row r="22" spans="1:13" ht="15" customHeight="1" x14ac:dyDescent="0.2">
      <c r="A22" s="317" t="s">
        <v>110</v>
      </c>
      <c r="B22" s="317"/>
      <c r="C22" s="317"/>
      <c r="D22" s="317"/>
      <c r="E22" s="317"/>
      <c r="F22" s="119">
        <f>'Račun financiranja'!C11</f>
        <v>0</v>
      </c>
      <c r="G22" s="119">
        <f>'Račun financiranja'!D11</f>
        <v>0</v>
      </c>
      <c r="H22" s="119">
        <f>'Račun financiranja'!E11</f>
        <v>0</v>
      </c>
      <c r="I22" s="119">
        <f t="shared" ref="I22:I24" si="2">IF(F22=0,0,H22/F22*100)</f>
        <v>0</v>
      </c>
      <c r="J22" s="119">
        <f t="shared" ref="J22:J24" si="3">IF(G22=0,0,H22/G22*100)</f>
        <v>0</v>
      </c>
    </row>
    <row r="23" spans="1:13" ht="15" customHeight="1" x14ac:dyDescent="0.2">
      <c r="A23" s="317" t="s">
        <v>111</v>
      </c>
      <c r="B23" s="319"/>
      <c r="C23" s="319"/>
      <c r="D23" s="319"/>
      <c r="E23" s="319"/>
      <c r="F23" s="119">
        <f>'Račun financiranja'!C15</f>
        <v>0</v>
      </c>
      <c r="G23" s="119">
        <f>'Račun financiranja'!D15</f>
        <v>0</v>
      </c>
      <c r="H23" s="119">
        <f>'Račun financiranja'!E15</f>
        <v>0</v>
      </c>
      <c r="I23" s="119">
        <f t="shared" si="2"/>
        <v>0</v>
      </c>
      <c r="J23" s="119">
        <f t="shared" si="3"/>
        <v>0</v>
      </c>
    </row>
    <row r="24" spans="1:13" ht="15" customHeight="1" x14ac:dyDescent="0.2">
      <c r="A24" s="315" t="s">
        <v>160</v>
      </c>
      <c r="B24" s="316"/>
      <c r="C24" s="316"/>
      <c r="D24" s="316"/>
      <c r="E24" s="316"/>
      <c r="F24" s="117">
        <f>F22-F23</f>
        <v>0</v>
      </c>
      <c r="G24" s="117">
        <f>G22-G23</f>
        <v>0</v>
      </c>
      <c r="H24" s="117">
        <f>H22-H23</f>
        <v>0</v>
      </c>
      <c r="I24" s="117">
        <f t="shared" si="2"/>
        <v>0</v>
      </c>
      <c r="J24" s="117">
        <f t="shared" si="3"/>
        <v>0</v>
      </c>
    </row>
    <row r="25" spans="1:13" s="123" customFormat="1" ht="15" customHeight="1" x14ac:dyDescent="0.2">
      <c r="A25" s="122"/>
      <c r="B25" s="109"/>
      <c r="C25" s="109"/>
      <c r="D25" s="109"/>
      <c r="E25" s="109"/>
      <c r="F25" s="203"/>
      <c r="G25" s="203"/>
      <c r="H25" s="203"/>
      <c r="I25" s="203"/>
      <c r="J25" s="203"/>
    </row>
    <row r="26" spans="1:13" ht="15" customHeight="1" x14ac:dyDescent="0.2">
      <c r="A26" s="315" t="s">
        <v>157</v>
      </c>
      <c r="B26" s="316"/>
      <c r="C26" s="316"/>
      <c r="D26" s="316"/>
      <c r="E26" s="316"/>
      <c r="F26" s="117">
        <f>F15+F24</f>
        <v>-109025.07999999996</v>
      </c>
      <c r="G26" s="117">
        <f>G15+G24</f>
        <v>115000</v>
      </c>
      <c r="H26" s="117">
        <f>H15+H24</f>
        <v>-7395.0200000000186</v>
      </c>
      <c r="I26" s="117"/>
      <c r="J26" s="117"/>
    </row>
    <row r="27" spans="1:13" s="161" customFormat="1" ht="15" customHeight="1" x14ac:dyDescent="0.2">
      <c r="A27" s="315" t="s">
        <v>198</v>
      </c>
      <c r="B27" s="316"/>
      <c r="C27" s="316"/>
      <c r="D27" s="316"/>
      <c r="E27" s="316"/>
      <c r="F27" s="117">
        <v>14220.04</v>
      </c>
      <c r="G27" s="117">
        <v>-115000</v>
      </c>
      <c r="H27" s="117">
        <v>-97819.1</v>
      </c>
      <c r="I27" s="117"/>
      <c r="J27" s="117"/>
    </row>
    <row r="28" spans="1:13" ht="15" customHeight="1" x14ac:dyDescent="0.2">
      <c r="A28" s="315" t="s">
        <v>187</v>
      </c>
      <c r="B28" s="316"/>
      <c r="C28" s="316"/>
      <c r="D28" s="316"/>
      <c r="E28" s="316"/>
      <c r="F28" s="117">
        <f>F26+F27</f>
        <v>-94805.03999999995</v>
      </c>
      <c r="G28" s="117">
        <f>G26+G27</f>
        <v>0</v>
      </c>
      <c r="H28" s="117">
        <f>H26+H27</f>
        <v>-105214.12000000002</v>
      </c>
      <c r="I28" s="117"/>
      <c r="J28" s="117"/>
    </row>
    <row r="29" spans="1:13" ht="11.25" customHeight="1" x14ac:dyDescent="0.25">
      <c r="A29" s="124"/>
      <c r="B29" s="125"/>
      <c r="C29" s="125"/>
      <c r="D29" s="125"/>
      <c r="E29" s="125"/>
      <c r="F29" s="126"/>
      <c r="G29" s="126"/>
      <c r="H29" s="126"/>
      <c r="I29" s="126"/>
      <c r="J29" s="126"/>
    </row>
    <row r="30" spans="1:13" s="105" customFormat="1" ht="11.25" customHeight="1" x14ac:dyDescent="0.25">
      <c r="A30" s="124"/>
      <c r="B30" s="125"/>
      <c r="C30" s="125"/>
      <c r="D30" s="125"/>
      <c r="E30" s="125"/>
      <c r="F30" s="235"/>
      <c r="G30" s="235"/>
      <c r="H30" s="235"/>
      <c r="I30" s="235"/>
      <c r="J30" s="235"/>
    </row>
    <row r="31" spans="1:13" s="149" customFormat="1" ht="18" customHeight="1" x14ac:dyDescent="0.2">
      <c r="A31" s="312" t="s">
        <v>235</v>
      </c>
      <c r="B31" s="313"/>
      <c r="C31" s="313"/>
      <c r="D31" s="313"/>
      <c r="E31" s="313"/>
      <c r="F31" s="313"/>
      <c r="G31" s="313"/>
      <c r="H31" s="313"/>
      <c r="I31" s="313"/>
      <c r="J31" s="313"/>
    </row>
    <row r="32" spans="1:13" s="105" customFormat="1" ht="11.25" customHeight="1" x14ac:dyDescent="0.25">
      <c r="A32" s="124"/>
      <c r="B32" s="125"/>
      <c r="C32" s="125"/>
      <c r="D32" s="125"/>
      <c r="E32" s="125"/>
      <c r="F32" s="235"/>
      <c r="G32" s="235"/>
      <c r="H32" s="235"/>
      <c r="I32" s="235"/>
      <c r="J32" s="235"/>
    </row>
    <row r="33" spans="1:10" ht="15" customHeight="1" x14ac:dyDescent="0.25">
      <c r="A33" s="209" t="s">
        <v>236</v>
      </c>
      <c r="B33" s="210"/>
      <c r="C33" s="210"/>
      <c r="D33" s="210"/>
      <c r="E33" s="125"/>
      <c r="F33" s="126"/>
      <c r="G33" s="126"/>
      <c r="H33" s="126"/>
      <c r="I33" s="127" t="s">
        <v>204</v>
      </c>
      <c r="J33" s="126"/>
    </row>
    <row r="34" spans="1:10" ht="12" customHeight="1" x14ac:dyDescent="0.25">
      <c r="A34" s="209" t="s">
        <v>237</v>
      </c>
      <c r="B34" s="210"/>
      <c r="C34" s="210"/>
      <c r="D34" s="210"/>
      <c r="E34" s="125"/>
      <c r="F34" s="126"/>
      <c r="G34" s="126"/>
      <c r="H34" s="126"/>
      <c r="I34" s="127" t="s">
        <v>234</v>
      </c>
      <c r="J34" s="126"/>
    </row>
  </sheetData>
  <mergeCells count="22">
    <mergeCell ref="A1:J1"/>
    <mergeCell ref="A5:J5"/>
    <mergeCell ref="A11:E11"/>
    <mergeCell ref="A15:E15"/>
    <mergeCell ref="A18:J18"/>
    <mergeCell ref="A3:J3"/>
    <mergeCell ref="A7:E7"/>
    <mergeCell ref="A9:E9"/>
    <mergeCell ref="A10:E10"/>
    <mergeCell ref="A13:E13"/>
    <mergeCell ref="A14:E14"/>
    <mergeCell ref="A12:E12"/>
    <mergeCell ref="A31:J31"/>
    <mergeCell ref="A8:E8"/>
    <mergeCell ref="A21:E21"/>
    <mergeCell ref="A26:E26"/>
    <mergeCell ref="A27:E27"/>
    <mergeCell ref="A22:E22"/>
    <mergeCell ref="A20:E20"/>
    <mergeCell ref="A28:E28"/>
    <mergeCell ref="A23:E23"/>
    <mergeCell ref="A24:E24"/>
  </mergeCells>
  <pageMargins left="0.39370078740157483" right="0" top="0.39370078740157483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9"/>
  <sheetViews>
    <sheetView zoomScale="130" zoomScaleNormal="130" zoomScaleSheetLayoutView="100" workbookViewId="0">
      <selection activeCell="H12" sqref="H12"/>
    </sheetView>
  </sheetViews>
  <sheetFormatPr defaultColWidth="11.42578125" defaultRowHeight="11.25" x14ac:dyDescent="0.2"/>
  <cols>
    <col min="1" max="1" width="7" style="16" customWidth="1"/>
    <col min="2" max="2" width="56.28515625" style="16" customWidth="1"/>
    <col min="3" max="5" width="20.28515625" style="58" customWidth="1"/>
    <col min="6" max="6" width="14.7109375" style="83" customWidth="1"/>
    <col min="7" max="7" width="14.7109375" style="73" customWidth="1"/>
    <col min="8" max="117" width="11.42578125" style="16"/>
    <col min="118" max="118" width="16" style="16" customWidth="1"/>
    <col min="119" max="125" width="17.5703125" style="16" customWidth="1"/>
    <col min="126" max="126" width="7.85546875" style="16" customWidth="1"/>
    <col min="127" max="127" width="14.28515625" style="16" customWidth="1"/>
    <col min="128" max="128" width="7.85546875" style="16" customWidth="1"/>
    <col min="129" max="373" width="11.42578125" style="16"/>
    <col min="374" max="374" width="16" style="16" customWidth="1"/>
    <col min="375" max="381" width="17.5703125" style="16" customWidth="1"/>
    <col min="382" max="382" width="7.85546875" style="16" customWidth="1"/>
    <col min="383" max="383" width="14.28515625" style="16" customWidth="1"/>
    <col min="384" max="384" width="7.85546875" style="16" customWidth="1"/>
    <col min="385" max="629" width="11.42578125" style="16"/>
    <col min="630" max="630" width="16" style="16" customWidth="1"/>
    <col min="631" max="637" width="17.5703125" style="16" customWidth="1"/>
    <col min="638" max="638" width="7.85546875" style="16" customWidth="1"/>
    <col min="639" max="639" width="14.28515625" style="16" customWidth="1"/>
    <col min="640" max="640" width="7.85546875" style="16" customWidth="1"/>
    <col min="641" max="885" width="11.42578125" style="16"/>
    <col min="886" max="886" width="16" style="16" customWidth="1"/>
    <col min="887" max="893" width="17.5703125" style="16" customWidth="1"/>
    <col min="894" max="894" width="7.85546875" style="16" customWidth="1"/>
    <col min="895" max="895" width="14.28515625" style="16" customWidth="1"/>
    <col min="896" max="896" width="7.85546875" style="16" customWidth="1"/>
    <col min="897" max="1141" width="11.42578125" style="16"/>
    <col min="1142" max="1142" width="16" style="16" customWidth="1"/>
    <col min="1143" max="1149" width="17.5703125" style="16" customWidth="1"/>
    <col min="1150" max="1150" width="7.85546875" style="16" customWidth="1"/>
    <col min="1151" max="1151" width="14.28515625" style="16" customWidth="1"/>
    <col min="1152" max="1152" width="7.85546875" style="16" customWidth="1"/>
    <col min="1153" max="1397" width="11.42578125" style="16"/>
    <col min="1398" max="1398" width="16" style="16" customWidth="1"/>
    <col min="1399" max="1405" width="17.5703125" style="16" customWidth="1"/>
    <col min="1406" max="1406" width="7.85546875" style="16" customWidth="1"/>
    <col min="1407" max="1407" width="14.28515625" style="16" customWidth="1"/>
    <col min="1408" max="1408" width="7.85546875" style="16" customWidth="1"/>
    <col min="1409" max="1653" width="11.42578125" style="16"/>
    <col min="1654" max="1654" width="16" style="16" customWidth="1"/>
    <col min="1655" max="1661" width="17.5703125" style="16" customWidth="1"/>
    <col min="1662" max="1662" width="7.85546875" style="16" customWidth="1"/>
    <col min="1663" max="1663" width="14.28515625" style="16" customWidth="1"/>
    <col min="1664" max="1664" width="7.85546875" style="16" customWidth="1"/>
    <col min="1665" max="1909" width="11.42578125" style="16"/>
    <col min="1910" max="1910" width="16" style="16" customWidth="1"/>
    <col min="1911" max="1917" width="17.5703125" style="16" customWidth="1"/>
    <col min="1918" max="1918" width="7.85546875" style="16" customWidth="1"/>
    <col min="1919" max="1919" width="14.28515625" style="16" customWidth="1"/>
    <col min="1920" max="1920" width="7.85546875" style="16" customWidth="1"/>
    <col min="1921" max="2165" width="11.42578125" style="16"/>
    <col min="2166" max="2166" width="16" style="16" customWidth="1"/>
    <col min="2167" max="2173" width="17.5703125" style="16" customWidth="1"/>
    <col min="2174" max="2174" width="7.85546875" style="16" customWidth="1"/>
    <col min="2175" max="2175" width="14.28515625" style="16" customWidth="1"/>
    <col min="2176" max="2176" width="7.85546875" style="16" customWidth="1"/>
    <col min="2177" max="2421" width="11.42578125" style="16"/>
    <col min="2422" max="2422" width="16" style="16" customWidth="1"/>
    <col min="2423" max="2429" width="17.5703125" style="16" customWidth="1"/>
    <col min="2430" max="2430" width="7.85546875" style="16" customWidth="1"/>
    <col min="2431" max="2431" width="14.28515625" style="16" customWidth="1"/>
    <col min="2432" max="2432" width="7.85546875" style="16" customWidth="1"/>
    <col min="2433" max="2677" width="11.42578125" style="16"/>
    <col min="2678" max="2678" width="16" style="16" customWidth="1"/>
    <col min="2679" max="2685" width="17.5703125" style="16" customWidth="1"/>
    <col min="2686" max="2686" width="7.85546875" style="16" customWidth="1"/>
    <col min="2687" max="2687" width="14.28515625" style="16" customWidth="1"/>
    <col min="2688" max="2688" width="7.85546875" style="16" customWidth="1"/>
    <col min="2689" max="2933" width="11.42578125" style="16"/>
    <col min="2934" max="2934" width="16" style="16" customWidth="1"/>
    <col min="2935" max="2941" width="17.5703125" style="16" customWidth="1"/>
    <col min="2942" max="2942" width="7.85546875" style="16" customWidth="1"/>
    <col min="2943" max="2943" width="14.28515625" style="16" customWidth="1"/>
    <col min="2944" max="2944" width="7.85546875" style="16" customWidth="1"/>
    <col min="2945" max="3189" width="11.42578125" style="16"/>
    <col min="3190" max="3190" width="16" style="16" customWidth="1"/>
    <col min="3191" max="3197" width="17.5703125" style="16" customWidth="1"/>
    <col min="3198" max="3198" width="7.85546875" style="16" customWidth="1"/>
    <col min="3199" max="3199" width="14.28515625" style="16" customWidth="1"/>
    <col min="3200" max="3200" width="7.85546875" style="16" customWidth="1"/>
    <col min="3201" max="3445" width="11.42578125" style="16"/>
    <col min="3446" max="3446" width="16" style="16" customWidth="1"/>
    <col min="3447" max="3453" width="17.5703125" style="16" customWidth="1"/>
    <col min="3454" max="3454" width="7.85546875" style="16" customWidth="1"/>
    <col min="3455" max="3455" width="14.28515625" style="16" customWidth="1"/>
    <col min="3456" max="3456" width="7.85546875" style="16" customWidth="1"/>
    <col min="3457" max="3701" width="11.42578125" style="16"/>
    <col min="3702" max="3702" width="16" style="16" customWidth="1"/>
    <col min="3703" max="3709" width="17.5703125" style="16" customWidth="1"/>
    <col min="3710" max="3710" width="7.85546875" style="16" customWidth="1"/>
    <col min="3711" max="3711" width="14.28515625" style="16" customWidth="1"/>
    <col min="3712" max="3712" width="7.85546875" style="16" customWidth="1"/>
    <col min="3713" max="3957" width="11.42578125" style="16"/>
    <col min="3958" max="3958" width="16" style="16" customWidth="1"/>
    <col min="3959" max="3965" width="17.5703125" style="16" customWidth="1"/>
    <col min="3966" max="3966" width="7.85546875" style="16" customWidth="1"/>
    <col min="3967" max="3967" width="14.28515625" style="16" customWidth="1"/>
    <col min="3968" max="3968" width="7.85546875" style="16" customWidth="1"/>
    <col min="3969" max="4213" width="11.42578125" style="16"/>
    <col min="4214" max="4214" width="16" style="16" customWidth="1"/>
    <col min="4215" max="4221" width="17.5703125" style="16" customWidth="1"/>
    <col min="4222" max="4222" width="7.85546875" style="16" customWidth="1"/>
    <col min="4223" max="4223" width="14.28515625" style="16" customWidth="1"/>
    <col min="4224" max="4224" width="7.85546875" style="16" customWidth="1"/>
    <col min="4225" max="4469" width="11.42578125" style="16"/>
    <col min="4470" max="4470" width="16" style="16" customWidth="1"/>
    <col min="4471" max="4477" width="17.5703125" style="16" customWidth="1"/>
    <col min="4478" max="4478" width="7.85546875" style="16" customWidth="1"/>
    <col min="4479" max="4479" width="14.28515625" style="16" customWidth="1"/>
    <col min="4480" max="4480" width="7.85546875" style="16" customWidth="1"/>
    <col min="4481" max="4725" width="11.42578125" style="16"/>
    <col min="4726" max="4726" width="16" style="16" customWidth="1"/>
    <col min="4727" max="4733" width="17.5703125" style="16" customWidth="1"/>
    <col min="4734" max="4734" width="7.85546875" style="16" customWidth="1"/>
    <col min="4735" max="4735" width="14.28515625" style="16" customWidth="1"/>
    <col min="4736" max="4736" width="7.85546875" style="16" customWidth="1"/>
    <col min="4737" max="4981" width="11.42578125" style="16"/>
    <col min="4982" max="4982" width="16" style="16" customWidth="1"/>
    <col min="4983" max="4989" width="17.5703125" style="16" customWidth="1"/>
    <col min="4990" max="4990" width="7.85546875" style="16" customWidth="1"/>
    <col min="4991" max="4991" width="14.28515625" style="16" customWidth="1"/>
    <col min="4992" max="4992" width="7.85546875" style="16" customWidth="1"/>
    <col min="4993" max="5237" width="11.42578125" style="16"/>
    <col min="5238" max="5238" width="16" style="16" customWidth="1"/>
    <col min="5239" max="5245" width="17.5703125" style="16" customWidth="1"/>
    <col min="5246" max="5246" width="7.85546875" style="16" customWidth="1"/>
    <col min="5247" max="5247" width="14.28515625" style="16" customWidth="1"/>
    <col min="5248" max="5248" width="7.85546875" style="16" customWidth="1"/>
    <col min="5249" max="5493" width="11.42578125" style="16"/>
    <col min="5494" max="5494" width="16" style="16" customWidth="1"/>
    <col min="5495" max="5501" width="17.5703125" style="16" customWidth="1"/>
    <col min="5502" max="5502" width="7.85546875" style="16" customWidth="1"/>
    <col min="5503" max="5503" width="14.28515625" style="16" customWidth="1"/>
    <col min="5504" max="5504" width="7.85546875" style="16" customWidth="1"/>
    <col min="5505" max="5749" width="11.42578125" style="16"/>
    <col min="5750" max="5750" width="16" style="16" customWidth="1"/>
    <col min="5751" max="5757" width="17.5703125" style="16" customWidth="1"/>
    <col min="5758" max="5758" width="7.85546875" style="16" customWidth="1"/>
    <col min="5759" max="5759" width="14.28515625" style="16" customWidth="1"/>
    <col min="5760" max="5760" width="7.85546875" style="16" customWidth="1"/>
    <col min="5761" max="6005" width="11.42578125" style="16"/>
    <col min="6006" max="6006" width="16" style="16" customWidth="1"/>
    <col min="6007" max="6013" width="17.5703125" style="16" customWidth="1"/>
    <col min="6014" max="6014" width="7.85546875" style="16" customWidth="1"/>
    <col min="6015" max="6015" width="14.28515625" style="16" customWidth="1"/>
    <col min="6016" max="6016" width="7.85546875" style="16" customWidth="1"/>
    <col min="6017" max="6261" width="11.42578125" style="16"/>
    <col min="6262" max="6262" width="16" style="16" customWidth="1"/>
    <col min="6263" max="6269" width="17.5703125" style="16" customWidth="1"/>
    <col min="6270" max="6270" width="7.85546875" style="16" customWidth="1"/>
    <col min="6271" max="6271" width="14.28515625" style="16" customWidth="1"/>
    <col min="6272" max="6272" width="7.85546875" style="16" customWidth="1"/>
    <col min="6273" max="6517" width="11.42578125" style="16"/>
    <col min="6518" max="6518" width="16" style="16" customWidth="1"/>
    <col min="6519" max="6525" width="17.5703125" style="16" customWidth="1"/>
    <col min="6526" max="6526" width="7.85546875" style="16" customWidth="1"/>
    <col min="6527" max="6527" width="14.28515625" style="16" customWidth="1"/>
    <col min="6528" max="6528" width="7.85546875" style="16" customWidth="1"/>
    <col min="6529" max="6773" width="11.42578125" style="16"/>
    <col min="6774" max="6774" width="16" style="16" customWidth="1"/>
    <col min="6775" max="6781" width="17.5703125" style="16" customWidth="1"/>
    <col min="6782" max="6782" width="7.85546875" style="16" customWidth="1"/>
    <col min="6783" max="6783" width="14.28515625" style="16" customWidth="1"/>
    <col min="6784" max="6784" width="7.85546875" style="16" customWidth="1"/>
    <col min="6785" max="7029" width="11.42578125" style="16"/>
    <col min="7030" max="7030" width="16" style="16" customWidth="1"/>
    <col min="7031" max="7037" width="17.5703125" style="16" customWidth="1"/>
    <col min="7038" max="7038" width="7.85546875" style="16" customWidth="1"/>
    <col min="7039" max="7039" width="14.28515625" style="16" customWidth="1"/>
    <col min="7040" max="7040" width="7.85546875" style="16" customWidth="1"/>
    <col min="7041" max="7285" width="11.42578125" style="16"/>
    <col min="7286" max="7286" width="16" style="16" customWidth="1"/>
    <col min="7287" max="7293" width="17.5703125" style="16" customWidth="1"/>
    <col min="7294" max="7294" width="7.85546875" style="16" customWidth="1"/>
    <col min="7295" max="7295" width="14.28515625" style="16" customWidth="1"/>
    <col min="7296" max="7296" width="7.85546875" style="16" customWidth="1"/>
    <col min="7297" max="7541" width="11.42578125" style="16"/>
    <col min="7542" max="7542" width="16" style="16" customWidth="1"/>
    <col min="7543" max="7549" width="17.5703125" style="16" customWidth="1"/>
    <col min="7550" max="7550" width="7.85546875" style="16" customWidth="1"/>
    <col min="7551" max="7551" width="14.28515625" style="16" customWidth="1"/>
    <col min="7552" max="7552" width="7.85546875" style="16" customWidth="1"/>
    <col min="7553" max="7797" width="11.42578125" style="16"/>
    <col min="7798" max="7798" width="16" style="16" customWidth="1"/>
    <col min="7799" max="7805" width="17.5703125" style="16" customWidth="1"/>
    <col min="7806" max="7806" width="7.85546875" style="16" customWidth="1"/>
    <col min="7807" max="7807" width="14.28515625" style="16" customWidth="1"/>
    <col min="7808" max="7808" width="7.85546875" style="16" customWidth="1"/>
    <col min="7809" max="8053" width="11.42578125" style="16"/>
    <col min="8054" max="8054" width="16" style="16" customWidth="1"/>
    <col min="8055" max="8061" width="17.5703125" style="16" customWidth="1"/>
    <col min="8062" max="8062" width="7.85546875" style="16" customWidth="1"/>
    <col min="8063" max="8063" width="14.28515625" style="16" customWidth="1"/>
    <col min="8064" max="8064" width="7.85546875" style="16" customWidth="1"/>
    <col min="8065" max="8309" width="11.42578125" style="16"/>
    <col min="8310" max="8310" width="16" style="16" customWidth="1"/>
    <col min="8311" max="8317" width="17.5703125" style="16" customWidth="1"/>
    <col min="8318" max="8318" width="7.85546875" style="16" customWidth="1"/>
    <col min="8319" max="8319" width="14.28515625" style="16" customWidth="1"/>
    <col min="8320" max="8320" width="7.85546875" style="16" customWidth="1"/>
    <col min="8321" max="8565" width="11.42578125" style="16"/>
    <col min="8566" max="8566" width="16" style="16" customWidth="1"/>
    <col min="8567" max="8573" width="17.5703125" style="16" customWidth="1"/>
    <col min="8574" max="8574" width="7.85546875" style="16" customWidth="1"/>
    <col min="8575" max="8575" width="14.28515625" style="16" customWidth="1"/>
    <col min="8576" max="8576" width="7.85546875" style="16" customWidth="1"/>
    <col min="8577" max="8821" width="11.42578125" style="16"/>
    <col min="8822" max="8822" width="16" style="16" customWidth="1"/>
    <col min="8823" max="8829" width="17.5703125" style="16" customWidth="1"/>
    <col min="8830" max="8830" width="7.85546875" style="16" customWidth="1"/>
    <col min="8831" max="8831" width="14.28515625" style="16" customWidth="1"/>
    <col min="8832" max="8832" width="7.85546875" style="16" customWidth="1"/>
    <col min="8833" max="9077" width="11.42578125" style="16"/>
    <col min="9078" max="9078" width="16" style="16" customWidth="1"/>
    <col min="9079" max="9085" width="17.5703125" style="16" customWidth="1"/>
    <col min="9086" max="9086" width="7.85546875" style="16" customWidth="1"/>
    <col min="9087" max="9087" width="14.28515625" style="16" customWidth="1"/>
    <col min="9088" max="9088" width="7.85546875" style="16" customWidth="1"/>
    <col min="9089" max="9333" width="11.42578125" style="16"/>
    <col min="9334" max="9334" width="16" style="16" customWidth="1"/>
    <col min="9335" max="9341" width="17.5703125" style="16" customWidth="1"/>
    <col min="9342" max="9342" width="7.85546875" style="16" customWidth="1"/>
    <col min="9343" max="9343" width="14.28515625" style="16" customWidth="1"/>
    <col min="9344" max="9344" width="7.85546875" style="16" customWidth="1"/>
    <col min="9345" max="9589" width="11.42578125" style="16"/>
    <col min="9590" max="9590" width="16" style="16" customWidth="1"/>
    <col min="9591" max="9597" width="17.5703125" style="16" customWidth="1"/>
    <col min="9598" max="9598" width="7.85546875" style="16" customWidth="1"/>
    <col min="9599" max="9599" width="14.28515625" style="16" customWidth="1"/>
    <col min="9600" max="9600" width="7.85546875" style="16" customWidth="1"/>
    <col min="9601" max="9845" width="11.42578125" style="16"/>
    <col min="9846" max="9846" width="16" style="16" customWidth="1"/>
    <col min="9847" max="9853" width="17.5703125" style="16" customWidth="1"/>
    <col min="9854" max="9854" width="7.85546875" style="16" customWidth="1"/>
    <col min="9855" max="9855" width="14.28515625" style="16" customWidth="1"/>
    <col min="9856" max="9856" width="7.85546875" style="16" customWidth="1"/>
    <col min="9857" max="10101" width="11.42578125" style="16"/>
    <col min="10102" max="10102" width="16" style="16" customWidth="1"/>
    <col min="10103" max="10109" width="17.5703125" style="16" customWidth="1"/>
    <col min="10110" max="10110" width="7.85546875" style="16" customWidth="1"/>
    <col min="10111" max="10111" width="14.28515625" style="16" customWidth="1"/>
    <col min="10112" max="10112" width="7.85546875" style="16" customWidth="1"/>
    <col min="10113" max="10357" width="11.42578125" style="16"/>
    <col min="10358" max="10358" width="16" style="16" customWidth="1"/>
    <col min="10359" max="10365" width="17.5703125" style="16" customWidth="1"/>
    <col min="10366" max="10366" width="7.85546875" style="16" customWidth="1"/>
    <col min="10367" max="10367" width="14.28515625" style="16" customWidth="1"/>
    <col min="10368" max="10368" width="7.85546875" style="16" customWidth="1"/>
    <col min="10369" max="10613" width="11.42578125" style="16"/>
    <col min="10614" max="10614" width="16" style="16" customWidth="1"/>
    <col min="10615" max="10621" width="17.5703125" style="16" customWidth="1"/>
    <col min="10622" max="10622" width="7.85546875" style="16" customWidth="1"/>
    <col min="10623" max="10623" width="14.28515625" style="16" customWidth="1"/>
    <col min="10624" max="10624" width="7.85546875" style="16" customWidth="1"/>
    <col min="10625" max="10869" width="11.42578125" style="16"/>
    <col min="10870" max="10870" width="16" style="16" customWidth="1"/>
    <col min="10871" max="10877" width="17.5703125" style="16" customWidth="1"/>
    <col min="10878" max="10878" width="7.85546875" style="16" customWidth="1"/>
    <col min="10879" max="10879" width="14.28515625" style="16" customWidth="1"/>
    <col min="10880" max="10880" width="7.85546875" style="16" customWidth="1"/>
    <col min="10881" max="11125" width="11.42578125" style="16"/>
    <col min="11126" max="11126" width="16" style="16" customWidth="1"/>
    <col min="11127" max="11133" width="17.5703125" style="16" customWidth="1"/>
    <col min="11134" max="11134" width="7.85546875" style="16" customWidth="1"/>
    <col min="11135" max="11135" width="14.28515625" style="16" customWidth="1"/>
    <col min="11136" max="11136" width="7.85546875" style="16" customWidth="1"/>
    <col min="11137" max="11381" width="11.42578125" style="16"/>
    <col min="11382" max="11382" width="16" style="16" customWidth="1"/>
    <col min="11383" max="11389" width="17.5703125" style="16" customWidth="1"/>
    <col min="11390" max="11390" width="7.85546875" style="16" customWidth="1"/>
    <col min="11391" max="11391" width="14.28515625" style="16" customWidth="1"/>
    <col min="11392" max="11392" width="7.85546875" style="16" customWidth="1"/>
    <col min="11393" max="11637" width="11.42578125" style="16"/>
    <col min="11638" max="11638" width="16" style="16" customWidth="1"/>
    <col min="11639" max="11645" width="17.5703125" style="16" customWidth="1"/>
    <col min="11646" max="11646" width="7.85546875" style="16" customWidth="1"/>
    <col min="11647" max="11647" width="14.28515625" style="16" customWidth="1"/>
    <col min="11648" max="11648" width="7.85546875" style="16" customWidth="1"/>
    <col min="11649" max="11893" width="11.42578125" style="16"/>
    <col min="11894" max="11894" width="16" style="16" customWidth="1"/>
    <col min="11895" max="11901" width="17.5703125" style="16" customWidth="1"/>
    <col min="11902" max="11902" width="7.85546875" style="16" customWidth="1"/>
    <col min="11903" max="11903" width="14.28515625" style="16" customWidth="1"/>
    <col min="11904" max="11904" width="7.85546875" style="16" customWidth="1"/>
    <col min="11905" max="12149" width="11.42578125" style="16"/>
    <col min="12150" max="12150" width="16" style="16" customWidth="1"/>
    <col min="12151" max="12157" width="17.5703125" style="16" customWidth="1"/>
    <col min="12158" max="12158" width="7.85546875" style="16" customWidth="1"/>
    <col min="12159" max="12159" width="14.28515625" style="16" customWidth="1"/>
    <col min="12160" max="12160" width="7.85546875" style="16" customWidth="1"/>
    <col min="12161" max="12405" width="11.42578125" style="16"/>
    <col min="12406" max="12406" width="16" style="16" customWidth="1"/>
    <col min="12407" max="12413" width="17.5703125" style="16" customWidth="1"/>
    <col min="12414" max="12414" width="7.85546875" style="16" customWidth="1"/>
    <col min="12415" max="12415" width="14.28515625" style="16" customWidth="1"/>
    <col min="12416" max="12416" width="7.85546875" style="16" customWidth="1"/>
    <col min="12417" max="12661" width="11.42578125" style="16"/>
    <col min="12662" max="12662" width="16" style="16" customWidth="1"/>
    <col min="12663" max="12669" width="17.5703125" style="16" customWidth="1"/>
    <col min="12670" max="12670" width="7.85546875" style="16" customWidth="1"/>
    <col min="12671" max="12671" width="14.28515625" style="16" customWidth="1"/>
    <col min="12672" max="12672" width="7.85546875" style="16" customWidth="1"/>
    <col min="12673" max="12917" width="11.42578125" style="16"/>
    <col min="12918" max="12918" width="16" style="16" customWidth="1"/>
    <col min="12919" max="12925" width="17.5703125" style="16" customWidth="1"/>
    <col min="12926" max="12926" width="7.85546875" style="16" customWidth="1"/>
    <col min="12927" max="12927" width="14.28515625" style="16" customWidth="1"/>
    <col min="12928" max="12928" width="7.85546875" style="16" customWidth="1"/>
    <col min="12929" max="13173" width="11.42578125" style="16"/>
    <col min="13174" max="13174" width="16" style="16" customWidth="1"/>
    <col min="13175" max="13181" width="17.5703125" style="16" customWidth="1"/>
    <col min="13182" max="13182" width="7.85546875" style="16" customWidth="1"/>
    <col min="13183" max="13183" width="14.28515625" style="16" customWidth="1"/>
    <col min="13184" max="13184" width="7.85546875" style="16" customWidth="1"/>
    <col min="13185" max="13429" width="11.42578125" style="16"/>
    <col min="13430" max="13430" width="16" style="16" customWidth="1"/>
    <col min="13431" max="13437" width="17.5703125" style="16" customWidth="1"/>
    <col min="13438" max="13438" width="7.85546875" style="16" customWidth="1"/>
    <col min="13439" max="13439" width="14.28515625" style="16" customWidth="1"/>
    <col min="13440" max="13440" width="7.85546875" style="16" customWidth="1"/>
    <col min="13441" max="13685" width="11.42578125" style="16"/>
    <col min="13686" max="13686" width="16" style="16" customWidth="1"/>
    <col min="13687" max="13693" width="17.5703125" style="16" customWidth="1"/>
    <col min="13694" max="13694" width="7.85546875" style="16" customWidth="1"/>
    <col min="13695" max="13695" width="14.28515625" style="16" customWidth="1"/>
    <col min="13696" max="13696" width="7.85546875" style="16" customWidth="1"/>
    <col min="13697" max="13941" width="11.42578125" style="16"/>
    <col min="13942" max="13942" width="16" style="16" customWidth="1"/>
    <col min="13943" max="13949" width="17.5703125" style="16" customWidth="1"/>
    <col min="13950" max="13950" width="7.85546875" style="16" customWidth="1"/>
    <col min="13951" max="13951" width="14.28515625" style="16" customWidth="1"/>
    <col min="13952" max="13952" width="7.85546875" style="16" customWidth="1"/>
    <col min="13953" max="14197" width="11.42578125" style="16"/>
    <col min="14198" max="14198" width="16" style="16" customWidth="1"/>
    <col min="14199" max="14205" width="17.5703125" style="16" customWidth="1"/>
    <col min="14206" max="14206" width="7.85546875" style="16" customWidth="1"/>
    <col min="14207" max="14207" width="14.28515625" style="16" customWidth="1"/>
    <col min="14208" max="14208" width="7.85546875" style="16" customWidth="1"/>
    <col min="14209" max="14453" width="11.42578125" style="16"/>
    <col min="14454" max="14454" width="16" style="16" customWidth="1"/>
    <col min="14455" max="14461" width="17.5703125" style="16" customWidth="1"/>
    <col min="14462" max="14462" width="7.85546875" style="16" customWidth="1"/>
    <col min="14463" max="14463" width="14.28515625" style="16" customWidth="1"/>
    <col min="14464" max="14464" width="7.85546875" style="16" customWidth="1"/>
    <col min="14465" max="14709" width="11.42578125" style="16"/>
    <col min="14710" max="14710" width="16" style="16" customWidth="1"/>
    <col min="14711" max="14717" width="17.5703125" style="16" customWidth="1"/>
    <col min="14718" max="14718" width="7.85546875" style="16" customWidth="1"/>
    <col min="14719" max="14719" width="14.28515625" style="16" customWidth="1"/>
    <col min="14720" max="14720" width="7.85546875" style="16" customWidth="1"/>
    <col min="14721" max="14965" width="11.42578125" style="16"/>
    <col min="14966" max="14966" width="16" style="16" customWidth="1"/>
    <col min="14967" max="14973" width="17.5703125" style="16" customWidth="1"/>
    <col min="14974" max="14974" width="7.85546875" style="16" customWidth="1"/>
    <col min="14975" max="14975" width="14.28515625" style="16" customWidth="1"/>
    <col min="14976" max="14976" width="7.85546875" style="16" customWidth="1"/>
    <col min="14977" max="15221" width="11.42578125" style="16"/>
    <col min="15222" max="15222" width="16" style="16" customWidth="1"/>
    <col min="15223" max="15229" width="17.5703125" style="16" customWidth="1"/>
    <col min="15230" max="15230" width="7.85546875" style="16" customWidth="1"/>
    <col min="15231" max="15231" width="14.28515625" style="16" customWidth="1"/>
    <col min="15232" max="15232" width="7.85546875" style="16" customWidth="1"/>
    <col min="15233" max="15477" width="11.42578125" style="16"/>
    <col min="15478" max="15478" width="16" style="16" customWidth="1"/>
    <col min="15479" max="15485" width="17.5703125" style="16" customWidth="1"/>
    <col min="15486" max="15486" width="7.85546875" style="16" customWidth="1"/>
    <col min="15487" max="15487" width="14.28515625" style="16" customWidth="1"/>
    <col min="15488" max="15488" width="7.85546875" style="16" customWidth="1"/>
    <col min="15489" max="15733" width="11.42578125" style="16"/>
    <col min="15734" max="15734" width="16" style="16" customWidth="1"/>
    <col min="15735" max="15741" width="17.5703125" style="16" customWidth="1"/>
    <col min="15742" max="15742" width="7.85546875" style="16" customWidth="1"/>
    <col min="15743" max="15743" width="14.28515625" style="16" customWidth="1"/>
    <col min="15744" max="15744" width="7.85546875" style="16" customWidth="1"/>
    <col min="15745" max="15989" width="11.42578125" style="16"/>
    <col min="15990" max="15990" width="16" style="16" customWidth="1"/>
    <col min="15991" max="15997" width="17.5703125" style="16" customWidth="1"/>
    <col min="15998" max="15998" width="7.85546875" style="16" customWidth="1"/>
    <col min="15999" max="15999" width="14.28515625" style="16" customWidth="1"/>
    <col min="16000" max="16000" width="7.85546875" style="16" customWidth="1"/>
    <col min="16001" max="16384" width="11.42578125" style="16"/>
  </cols>
  <sheetData>
    <row r="1" spans="1:7" s="106" customFormat="1" ht="39.950000000000003" customHeight="1" x14ac:dyDescent="0.2">
      <c r="A1" s="333" t="str">
        <f>SAŽETAK!A1:J1</f>
        <v>POLUGODIŠNJI IZVJEŠTAJ O IZVRŠENJU FINANCIJSKOG PLANA ELEKTROTEHNIČKE I EKONOMSKE ŠKOLE NOVA GRADIŠKA ZA 2026. GODINU</v>
      </c>
      <c r="B1" s="333"/>
      <c r="C1" s="333"/>
      <c r="D1" s="333"/>
      <c r="E1" s="333"/>
      <c r="F1" s="333"/>
      <c r="G1" s="333"/>
    </row>
    <row r="2" spans="1:7" s="106" customFormat="1" ht="15" customHeight="1" x14ac:dyDescent="0.2">
      <c r="A2" s="333" t="s">
        <v>153</v>
      </c>
      <c r="B2" s="333"/>
      <c r="C2" s="333"/>
      <c r="D2" s="333"/>
      <c r="E2" s="333"/>
      <c r="F2" s="333"/>
      <c r="G2" s="333"/>
    </row>
    <row r="3" spans="1:7" s="105" customFormat="1" ht="15" customHeight="1" x14ac:dyDescent="0.2">
      <c r="A3" s="131"/>
      <c r="B3" s="131"/>
      <c r="C3" s="131"/>
      <c r="D3" s="131"/>
      <c r="E3" s="131"/>
      <c r="F3" s="131"/>
      <c r="G3" s="131"/>
    </row>
    <row r="4" spans="1:7" s="105" customFormat="1" ht="15" customHeight="1" x14ac:dyDescent="0.2">
      <c r="A4" s="334" t="s">
        <v>184</v>
      </c>
      <c r="B4" s="334"/>
      <c r="C4" s="334"/>
      <c r="D4" s="334"/>
      <c r="E4" s="334"/>
      <c r="F4" s="334"/>
      <c r="G4" s="334"/>
    </row>
    <row r="5" spans="1:7" s="105" customFormat="1" ht="15" customHeight="1" x14ac:dyDescent="0.2">
      <c r="A5" s="130"/>
      <c r="B5" s="130"/>
      <c r="C5" s="130"/>
      <c r="D5" s="130"/>
      <c r="E5" s="130"/>
      <c r="F5" s="130"/>
      <c r="G5" s="130"/>
    </row>
    <row r="6" spans="1:7" s="105" customFormat="1" ht="15" customHeight="1" x14ac:dyDescent="0.2">
      <c r="A6" s="333" t="s">
        <v>193</v>
      </c>
      <c r="B6" s="333"/>
      <c r="C6" s="333"/>
      <c r="D6" s="333"/>
      <c r="E6" s="333"/>
      <c r="F6" s="333"/>
      <c r="G6" s="333"/>
    </row>
    <row r="7" spans="1:7" s="39" customFormat="1" x14ac:dyDescent="0.2">
      <c r="C7" s="57"/>
      <c r="D7" s="57"/>
      <c r="E7" s="57"/>
      <c r="F7" s="74"/>
      <c r="G7" s="75"/>
    </row>
    <row r="8" spans="1:7" s="39" customFormat="1" ht="57.6" customHeight="1" x14ac:dyDescent="0.2">
      <c r="A8" s="332" t="s">
        <v>158</v>
      </c>
      <c r="B8" s="332"/>
      <c r="C8" s="128" t="s">
        <v>218</v>
      </c>
      <c r="D8" s="128" t="s">
        <v>216</v>
      </c>
      <c r="E8" s="128" t="s">
        <v>219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31">
        <v>1</v>
      </c>
      <c r="B9" s="331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s="56" customFormat="1" ht="20.100000000000001" customHeight="1" x14ac:dyDescent="0.2">
      <c r="A10" s="269"/>
      <c r="B10" s="270" t="s">
        <v>84</v>
      </c>
      <c r="C10" s="271">
        <f>C11+C35</f>
        <v>833451.85999999987</v>
      </c>
      <c r="D10" s="271">
        <f>D11+D35</f>
        <v>1841535</v>
      </c>
      <c r="E10" s="271">
        <f>E11+E35</f>
        <v>847573.89</v>
      </c>
      <c r="F10" s="272">
        <f>IF(C10=0,0,E10/C10*100)</f>
        <v>101.69440260172917</v>
      </c>
      <c r="G10" s="273">
        <f>IF(D10=0,0,E10/D10*100)</f>
        <v>46.025402178074273</v>
      </c>
    </row>
    <row r="11" spans="1:7" s="59" customFormat="1" ht="15" customHeight="1" x14ac:dyDescent="0.2">
      <c r="A11" s="274">
        <v>6</v>
      </c>
      <c r="B11" s="275" t="s">
        <v>129</v>
      </c>
      <c r="C11" s="276">
        <f>C12+C22+C25+C32</f>
        <v>833451.85999999987</v>
      </c>
      <c r="D11" s="276">
        <f>D12+D22+D25+D32</f>
        <v>1841535</v>
      </c>
      <c r="E11" s="276">
        <f>E12+E22+E25+E32</f>
        <v>847573.89</v>
      </c>
      <c r="F11" s="277">
        <f>IF(C11=0,0,E11/C11*100)</f>
        <v>101.69440260172917</v>
      </c>
      <c r="G11" s="278">
        <f>IF(D11=0,0,E11/D11*100)</f>
        <v>46.025402178074273</v>
      </c>
    </row>
    <row r="12" spans="1:7" s="212" customFormat="1" ht="15" customHeight="1" x14ac:dyDescent="0.2">
      <c r="A12" s="213">
        <v>63</v>
      </c>
      <c r="B12" s="214" t="s">
        <v>78</v>
      </c>
      <c r="C12" s="215">
        <f>C15+C18+C20+C13</f>
        <v>747165.40999999992</v>
      </c>
      <c r="D12" s="215">
        <v>1655188</v>
      </c>
      <c r="E12" s="215">
        <f>E15+E18+E20+E13</f>
        <v>797868.64</v>
      </c>
      <c r="F12" s="216">
        <f t="shared" ref="F12:F38" si="0">IF(C12=0,0,E12/C12*100)</f>
        <v>106.78607833304277</v>
      </c>
      <c r="G12" s="217">
        <f t="shared" ref="G12:G36" si="1">IF(D12=0,0,E12/D12*100)</f>
        <v>48.204109744633236</v>
      </c>
    </row>
    <row r="13" spans="1:7" s="212" customFormat="1" ht="15" customHeight="1" x14ac:dyDescent="0.2">
      <c r="A13" s="213">
        <v>632</v>
      </c>
      <c r="B13" s="214" t="s">
        <v>183</v>
      </c>
      <c r="C13" s="215">
        <f>C14</f>
        <v>0</v>
      </c>
      <c r="D13" s="215"/>
      <c r="E13" s="215">
        <f>E14</f>
        <v>0</v>
      </c>
      <c r="F13" s="216">
        <f t="shared" si="0"/>
        <v>0</v>
      </c>
      <c r="G13" s="217"/>
    </row>
    <row r="14" spans="1:7" s="223" customFormat="1" ht="15" customHeight="1" x14ac:dyDescent="0.2">
      <c r="A14" s="218">
        <v>6323</v>
      </c>
      <c r="B14" s="219" t="s">
        <v>182</v>
      </c>
      <c r="C14" s="220">
        <v>0</v>
      </c>
      <c r="D14" s="220"/>
      <c r="E14" s="220">
        <v>0</v>
      </c>
      <c r="F14" s="221">
        <f t="shared" si="0"/>
        <v>0</v>
      </c>
      <c r="G14" s="222"/>
    </row>
    <row r="15" spans="1:7" s="212" customFormat="1" ht="15" customHeight="1" x14ac:dyDescent="0.2">
      <c r="A15" s="213">
        <v>636</v>
      </c>
      <c r="B15" s="214" t="s">
        <v>130</v>
      </c>
      <c r="C15" s="215">
        <f>C16+C17</f>
        <v>727872.34</v>
      </c>
      <c r="D15" s="215"/>
      <c r="E15" s="215">
        <f>E16+E17</f>
        <v>775083.31</v>
      </c>
      <c r="F15" s="216">
        <f t="shared" si="0"/>
        <v>106.48616074626493</v>
      </c>
      <c r="G15" s="217"/>
    </row>
    <row r="16" spans="1:7" s="223" customFormat="1" ht="15" customHeight="1" x14ac:dyDescent="0.2">
      <c r="A16" s="218">
        <v>6361</v>
      </c>
      <c r="B16" s="219" t="s">
        <v>137</v>
      </c>
      <c r="C16" s="220">
        <v>727872.34</v>
      </c>
      <c r="D16" s="220"/>
      <c r="E16" s="220">
        <v>770089.56</v>
      </c>
      <c r="F16" s="221">
        <f t="shared" si="0"/>
        <v>105.80008576778725</v>
      </c>
      <c r="G16" s="222"/>
    </row>
    <row r="17" spans="1:7" s="223" customFormat="1" ht="20.100000000000001" customHeight="1" x14ac:dyDescent="0.2">
      <c r="A17" s="218">
        <v>6362</v>
      </c>
      <c r="B17" s="219" t="s">
        <v>138</v>
      </c>
      <c r="C17" s="220">
        <v>0</v>
      </c>
      <c r="D17" s="220"/>
      <c r="E17" s="220">
        <v>4993.75</v>
      </c>
      <c r="F17" s="221">
        <f t="shared" si="0"/>
        <v>0</v>
      </c>
      <c r="G17" s="222"/>
    </row>
    <row r="18" spans="1:7" s="212" customFormat="1" ht="15" customHeight="1" x14ac:dyDescent="0.2">
      <c r="A18" s="213">
        <v>638</v>
      </c>
      <c r="B18" s="214" t="s">
        <v>133</v>
      </c>
      <c r="C18" s="215">
        <f>C19</f>
        <v>0</v>
      </c>
      <c r="D18" s="215"/>
      <c r="E18" s="215">
        <f>E19</f>
        <v>0</v>
      </c>
      <c r="F18" s="216">
        <f t="shared" si="0"/>
        <v>0</v>
      </c>
      <c r="G18" s="217"/>
    </row>
    <row r="19" spans="1:7" s="223" customFormat="1" ht="15" customHeight="1" x14ac:dyDescent="0.2">
      <c r="A19" s="218">
        <v>6381</v>
      </c>
      <c r="B19" s="219" t="s">
        <v>96</v>
      </c>
      <c r="C19" s="220">
        <v>0</v>
      </c>
      <c r="D19" s="220"/>
      <c r="E19" s="220">
        <v>0</v>
      </c>
      <c r="F19" s="221">
        <f t="shared" si="0"/>
        <v>0</v>
      </c>
      <c r="G19" s="222"/>
    </row>
    <row r="20" spans="1:7" s="212" customFormat="1" ht="15" customHeight="1" x14ac:dyDescent="0.2">
      <c r="A20" s="213">
        <v>639</v>
      </c>
      <c r="B20" s="214" t="s">
        <v>134</v>
      </c>
      <c r="C20" s="215">
        <f>C21</f>
        <v>19293.07</v>
      </c>
      <c r="D20" s="215"/>
      <c r="E20" s="215">
        <f>E21</f>
        <v>22785.329999999998</v>
      </c>
      <c r="F20" s="216">
        <f t="shared" si="0"/>
        <v>118.10111091702875</v>
      </c>
      <c r="G20" s="217"/>
    </row>
    <row r="21" spans="1:7" s="223" customFormat="1" ht="15" customHeight="1" x14ac:dyDescent="0.2">
      <c r="A21" s="218">
        <v>6393</v>
      </c>
      <c r="B21" s="219" t="s">
        <v>91</v>
      </c>
      <c r="C21" s="220">
        <v>19293.07</v>
      </c>
      <c r="D21" s="220"/>
      <c r="E21" s="220">
        <f>'Posebni dio programska'!D170</f>
        <v>22785.329999999998</v>
      </c>
      <c r="F21" s="221">
        <f t="shared" si="0"/>
        <v>118.10111091702875</v>
      </c>
      <c r="G21" s="222"/>
    </row>
    <row r="22" spans="1:7" s="135" customFormat="1" ht="19.5" customHeight="1" x14ac:dyDescent="0.2">
      <c r="A22" s="43">
        <v>65</v>
      </c>
      <c r="B22" s="107" t="s">
        <v>79</v>
      </c>
      <c r="C22" s="224">
        <f>C23</f>
        <v>200</v>
      </c>
      <c r="D22" s="224">
        <v>1565</v>
      </c>
      <c r="E22" s="224">
        <f>E23</f>
        <v>120</v>
      </c>
      <c r="F22" s="225">
        <f t="shared" si="0"/>
        <v>60</v>
      </c>
      <c r="G22" s="226">
        <f t="shared" si="1"/>
        <v>7.6677316293929714</v>
      </c>
    </row>
    <row r="23" spans="1:7" s="212" customFormat="1" ht="15" customHeight="1" x14ac:dyDescent="0.2">
      <c r="A23" s="213">
        <v>652</v>
      </c>
      <c r="B23" s="214" t="s">
        <v>131</v>
      </c>
      <c r="C23" s="215">
        <f>C24</f>
        <v>200</v>
      </c>
      <c r="D23" s="215"/>
      <c r="E23" s="215">
        <f>E24</f>
        <v>120</v>
      </c>
      <c r="F23" s="216">
        <f t="shared" si="0"/>
        <v>60</v>
      </c>
      <c r="G23" s="217"/>
    </row>
    <row r="24" spans="1:7" s="223" customFormat="1" ht="15" customHeight="1" x14ac:dyDescent="0.2">
      <c r="A24" s="218">
        <v>6526</v>
      </c>
      <c r="B24" s="219" t="s">
        <v>49</v>
      </c>
      <c r="C24" s="220">
        <v>200</v>
      </c>
      <c r="D24" s="220"/>
      <c r="E24" s="220">
        <v>120</v>
      </c>
      <c r="F24" s="221">
        <f t="shared" si="0"/>
        <v>60</v>
      </c>
      <c r="G24" s="222"/>
    </row>
    <row r="25" spans="1:7" s="135" customFormat="1" ht="24.95" customHeight="1" x14ac:dyDescent="0.2">
      <c r="A25" s="227">
        <v>66</v>
      </c>
      <c r="B25" s="107" t="s">
        <v>80</v>
      </c>
      <c r="C25" s="224">
        <f>C26+C29</f>
        <v>23322.47</v>
      </c>
      <c r="D25" s="224">
        <v>53000</v>
      </c>
      <c r="E25" s="224">
        <f>E26+E29</f>
        <v>3495.35</v>
      </c>
      <c r="F25" s="225">
        <f t="shared" si="0"/>
        <v>14.987048970370633</v>
      </c>
      <c r="G25" s="226">
        <f t="shared" si="1"/>
        <v>6.5949999999999998</v>
      </c>
    </row>
    <row r="26" spans="1:7" s="135" customFormat="1" ht="15" customHeight="1" x14ac:dyDescent="0.2">
      <c r="A26" s="227">
        <v>661</v>
      </c>
      <c r="B26" s="107" t="s">
        <v>132</v>
      </c>
      <c r="C26" s="224">
        <f>C28+C27</f>
        <v>18767.47</v>
      </c>
      <c r="D26" s="224">
        <f>D28+D27</f>
        <v>0</v>
      </c>
      <c r="E26" s="224">
        <f>E28+E27</f>
        <v>2475.35</v>
      </c>
      <c r="F26" s="225">
        <f t="shared" si="0"/>
        <v>13.189577497659513</v>
      </c>
      <c r="G26" s="226"/>
    </row>
    <row r="27" spans="1:7" s="132" customFormat="1" ht="15" customHeight="1" x14ac:dyDescent="0.2">
      <c r="A27" s="136">
        <v>6614</v>
      </c>
      <c r="B27" s="41" t="s">
        <v>190</v>
      </c>
      <c r="C27" s="133">
        <v>86.56</v>
      </c>
      <c r="D27" s="133"/>
      <c r="E27" s="133">
        <v>0</v>
      </c>
      <c r="F27" s="228"/>
      <c r="G27" s="134"/>
    </row>
    <row r="28" spans="1:7" s="132" customFormat="1" ht="15" customHeight="1" x14ac:dyDescent="0.2">
      <c r="A28" s="136">
        <v>6615</v>
      </c>
      <c r="B28" s="41" t="s">
        <v>48</v>
      </c>
      <c r="C28" s="133">
        <v>18680.91</v>
      </c>
      <c r="D28" s="133"/>
      <c r="E28" s="133">
        <v>2475.35</v>
      </c>
      <c r="F28" s="228">
        <f t="shared" si="0"/>
        <v>13.250692819568211</v>
      </c>
      <c r="G28" s="134"/>
    </row>
    <row r="29" spans="1:7" s="135" customFormat="1" ht="15" customHeight="1" x14ac:dyDescent="0.2">
      <c r="A29" s="227">
        <v>663</v>
      </c>
      <c r="B29" s="107" t="s">
        <v>135</v>
      </c>
      <c r="C29" s="224">
        <f>C30+C31</f>
        <v>4555</v>
      </c>
      <c r="D29" s="224"/>
      <c r="E29" s="224">
        <f>E30+E31</f>
        <v>1020</v>
      </c>
      <c r="F29" s="225">
        <f t="shared" si="0"/>
        <v>22.39297475301866</v>
      </c>
      <c r="G29" s="226"/>
    </row>
    <row r="30" spans="1:7" s="132" customFormat="1" ht="15" customHeight="1" x14ac:dyDescent="0.2">
      <c r="A30" s="136">
        <v>6631</v>
      </c>
      <c r="B30" s="41" t="s">
        <v>50</v>
      </c>
      <c r="C30" s="133">
        <v>180</v>
      </c>
      <c r="D30" s="133"/>
      <c r="E30" s="133">
        <v>1020</v>
      </c>
      <c r="F30" s="228">
        <f t="shared" si="0"/>
        <v>566.66666666666674</v>
      </c>
      <c r="G30" s="134"/>
    </row>
    <row r="31" spans="1:7" s="132" customFormat="1" ht="15" customHeight="1" x14ac:dyDescent="0.2">
      <c r="A31" s="136">
        <v>6632</v>
      </c>
      <c r="B31" s="41" t="s">
        <v>70</v>
      </c>
      <c r="C31" s="133">
        <v>4375</v>
      </c>
      <c r="D31" s="133"/>
      <c r="E31" s="133">
        <v>0</v>
      </c>
      <c r="F31" s="228">
        <f t="shared" si="0"/>
        <v>0</v>
      </c>
      <c r="G31" s="134"/>
    </row>
    <row r="32" spans="1:7" s="44" customFormat="1" ht="15" customHeight="1" x14ac:dyDescent="0.2">
      <c r="A32" s="92">
        <v>67</v>
      </c>
      <c r="B32" s="93" t="s">
        <v>81</v>
      </c>
      <c r="C32" s="94">
        <f>C33</f>
        <v>62763.98</v>
      </c>
      <c r="D32" s="94">
        <v>131782</v>
      </c>
      <c r="E32" s="94">
        <f>E33</f>
        <v>46089.900000000009</v>
      </c>
      <c r="F32" s="163">
        <f t="shared" si="0"/>
        <v>73.433679635995048</v>
      </c>
      <c r="G32" s="95">
        <f t="shared" si="1"/>
        <v>34.974351580640764</v>
      </c>
    </row>
    <row r="33" spans="1:7" s="44" customFormat="1" ht="24.95" customHeight="1" x14ac:dyDescent="0.2">
      <c r="A33" s="92">
        <v>671</v>
      </c>
      <c r="B33" s="93" t="s">
        <v>136</v>
      </c>
      <c r="C33" s="94">
        <f>C34</f>
        <v>62763.98</v>
      </c>
      <c r="D33" s="94"/>
      <c r="E33" s="94">
        <f>E34</f>
        <v>46089.900000000009</v>
      </c>
      <c r="F33" s="163">
        <f t="shared" si="0"/>
        <v>73.433679635995048</v>
      </c>
      <c r="G33" s="95"/>
    </row>
    <row r="34" spans="1:7" s="47" customFormat="1" ht="15" customHeight="1" x14ac:dyDescent="0.2">
      <c r="A34" s="45">
        <v>6711</v>
      </c>
      <c r="B34" s="46" t="s">
        <v>66</v>
      </c>
      <c r="C34" s="66">
        <v>62763.98</v>
      </c>
      <c r="D34" s="66"/>
      <c r="E34" s="66">
        <f>'Posebni dio programska'!D29+'Posebni dio programska'!D161</f>
        <v>46089.900000000009</v>
      </c>
      <c r="F34" s="164">
        <f t="shared" si="0"/>
        <v>73.433679635995048</v>
      </c>
      <c r="G34" s="79"/>
    </row>
    <row r="35" spans="1:7" s="56" customFormat="1" ht="15" customHeight="1" x14ac:dyDescent="0.2">
      <c r="A35" s="48">
        <v>7</v>
      </c>
      <c r="B35" s="49" t="s">
        <v>73</v>
      </c>
      <c r="C35" s="71">
        <f>C36</f>
        <v>0</v>
      </c>
      <c r="D35" s="71">
        <f>D36</f>
        <v>0</v>
      </c>
      <c r="E35" s="71">
        <f>E36</f>
        <v>0</v>
      </c>
      <c r="F35" s="165">
        <f t="shared" si="0"/>
        <v>0</v>
      </c>
      <c r="G35" s="80">
        <f t="shared" si="1"/>
        <v>0</v>
      </c>
    </row>
    <row r="36" spans="1:7" s="51" customFormat="1" ht="15" customHeight="1" x14ac:dyDescent="0.2">
      <c r="A36" s="96">
        <v>72</v>
      </c>
      <c r="B36" s="97" t="s">
        <v>83</v>
      </c>
      <c r="C36" s="98">
        <f>C37</f>
        <v>0</v>
      </c>
      <c r="D36" s="98">
        <v>0</v>
      </c>
      <c r="E36" s="98">
        <f>E37</f>
        <v>0</v>
      </c>
      <c r="F36" s="166">
        <f t="shared" si="0"/>
        <v>0</v>
      </c>
      <c r="G36" s="99">
        <f t="shared" si="1"/>
        <v>0</v>
      </c>
    </row>
    <row r="37" spans="1:7" s="51" customFormat="1" ht="15" customHeight="1" x14ac:dyDescent="0.2">
      <c r="A37" s="96">
        <v>721</v>
      </c>
      <c r="B37" s="97" t="s">
        <v>139</v>
      </c>
      <c r="C37" s="98">
        <f>C38</f>
        <v>0</v>
      </c>
      <c r="D37" s="98"/>
      <c r="E37" s="98">
        <f>E38</f>
        <v>0</v>
      </c>
      <c r="F37" s="166">
        <f t="shared" si="0"/>
        <v>0</v>
      </c>
      <c r="G37" s="99"/>
    </row>
    <row r="38" spans="1:7" s="53" customFormat="1" ht="15" customHeight="1" x14ac:dyDescent="0.2">
      <c r="A38" s="167">
        <v>7211</v>
      </c>
      <c r="B38" s="168" t="s">
        <v>51</v>
      </c>
      <c r="C38" s="279">
        <v>0</v>
      </c>
      <c r="D38" s="279"/>
      <c r="E38" s="279">
        <v>0</v>
      </c>
      <c r="F38" s="280">
        <f t="shared" si="0"/>
        <v>0</v>
      </c>
      <c r="G38" s="281"/>
    </row>
    <row r="43" spans="1:7" s="56" customFormat="1" ht="11.25" customHeight="1" x14ac:dyDescent="0.2">
      <c r="A43" s="198"/>
      <c r="B43" s="199"/>
      <c r="C43" s="200"/>
      <c r="D43" s="200"/>
      <c r="E43" s="200"/>
      <c r="F43" s="201"/>
      <c r="G43" s="201"/>
    </row>
    <row r="44" spans="1:7" s="39" customFormat="1" ht="57.6" customHeight="1" x14ac:dyDescent="0.2">
      <c r="A44" s="332" t="s">
        <v>158</v>
      </c>
      <c r="B44" s="332"/>
      <c r="C44" s="128" t="s">
        <v>218</v>
      </c>
      <c r="D44" s="128" t="s">
        <v>216</v>
      </c>
      <c r="E44" s="128" t="s">
        <v>219</v>
      </c>
      <c r="F44" s="128" t="s">
        <v>71</v>
      </c>
      <c r="G44" s="128" t="s">
        <v>71</v>
      </c>
    </row>
    <row r="45" spans="1:7" s="60" customFormat="1" ht="9.9499999999999993" customHeight="1" x14ac:dyDescent="0.15">
      <c r="A45" s="331">
        <v>1</v>
      </c>
      <c r="B45" s="331"/>
      <c r="C45" s="61">
        <v>2</v>
      </c>
      <c r="D45" s="61">
        <v>3</v>
      </c>
      <c r="E45" s="61">
        <v>4</v>
      </c>
      <c r="F45" s="76" t="s">
        <v>101</v>
      </c>
      <c r="G45" s="76" t="s">
        <v>102</v>
      </c>
    </row>
    <row r="46" spans="1:7" s="51" customFormat="1" ht="20.100000000000001" customHeight="1" x14ac:dyDescent="0.2">
      <c r="A46" s="269"/>
      <c r="B46" s="282" t="s">
        <v>90</v>
      </c>
      <c r="C46" s="271">
        <f>C47+C99</f>
        <v>942476.93999999983</v>
      </c>
      <c r="D46" s="271">
        <f>D47+D99</f>
        <v>1726535</v>
      </c>
      <c r="E46" s="271">
        <f>E47+E99</f>
        <v>854968.91</v>
      </c>
      <c r="F46" s="283">
        <f>IF(C46=0,0,E46/C46*100)</f>
        <v>90.715101209797254</v>
      </c>
      <c r="G46" s="273">
        <f t="shared" ref="G46" si="2">IF(D46=0,0,E46/D46*100)</f>
        <v>49.51935002765655</v>
      </c>
    </row>
    <row r="47" spans="1:7" s="51" customFormat="1" ht="15" customHeight="1" x14ac:dyDescent="0.2">
      <c r="A47" s="48">
        <v>3</v>
      </c>
      <c r="B47" s="70" t="s">
        <v>85</v>
      </c>
      <c r="C47" s="71">
        <f>C48+C58+C91+C96</f>
        <v>932658.23999999987</v>
      </c>
      <c r="D47" s="71">
        <f>D48+D58+D91+D96</f>
        <v>1718195</v>
      </c>
      <c r="E47" s="71">
        <f>E48+E58+E91+E96</f>
        <v>843685.02</v>
      </c>
      <c r="F47" s="165">
        <f t="shared" ref="F47:F109" si="3">IF(C47=0,0,E47/C47*100)</f>
        <v>90.460254765990172</v>
      </c>
      <c r="G47" s="80">
        <f t="shared" ref="G47:G100" si="4">IF(D47=0,0,E47/D47*100)</f>
        <v>49.102984236364328</v>
      </c>
    </row>
    <row r="48" spans="1:7" s="50" customFormat="1" ht="15" customHeight="1" x14ac:dyDescent="0.2">
      <c r="A48" s="96">
        <v>31</v>
      </c>
      <c r="B48" s="97" t="s">
        <v>86</v>
      </c>
      <c r="C48" s="100">
        <f>C49+C53+C55</f>
        <v>866490.04999999993</v>
      </c>
      <c r="D48" s="100">
        <f>'Posebni dio programska'!C20+'Posebni dio programska'!C30+'Posebni dio programska'!C64+'Posebni dio programska'!C108+'Posebni dio programska'!C162+'Posebni dio programska'!C171</f>
        <v>1544930.9</v>
      </c>
      <c r="E48" s="100">
        <f>E49+E53+E55</f>
        <v>792558.84000000008</v>
      </c>
      <c r="F48" s="169">
        <f t="shared" si="3"/>
        <v>91.467736992479047</v>
      </c>
      <c r="G48" s="101">
        <f t="shared" si="4"/>
        <v>51.300601211355158</v>
      </c>
    </row>
    <row r="49" spans="1:7" s="50" customFormat="1" ht="15" customHeight="1" x14ac:dyDescent="0.2">
      <c r="A49" s="96">
        <v>311</v>
      </c>
      <c r="B49" s="97" t="s">
        <v>140</v>
      </c>
      <c r="C49" s="100">
        <f>SUM(C50:C52)</f>
        <v>728970.33</v>
      </c>
      <c r="D49" s="100"/>
      <c r="E49" s="100">
        <f>SUM(E50:E52)</f>
        <v>664137.14</v>
      </c>
      <c r="F49" s="169">
        <f t="shared" si="3"/>
        <v>91.106196324890206</v>
      </c>
      <c r="G49" s="101"/>
    </row>
    <row r="50" spans="1:7" ht="15" customHeight="1" x14ac:dyDescent="0.2">
      <c r="A50" s="52">
        <v>3111</v>
      </c>
      <c r="B50" s="68" t="s">
        <v>76</v>
      </c>
      <c r="C50" s="69">
        <v>703171.27</v>
      </c>
      <c r="D50" s="69"/>
      <c r="E50" s="69">
        <f>'Posebni dio programska'!D21+'Posebni dio programska'!D163+'Posebni dio programska'!D172</f>
        <v>644339.80000000005</v>
      </c>
      <c r="F50" s="170">
        <f t="shared" si="3"/>
        <v>91.633408173800959</v>
      </c>
      <c r="G50" s="84"/>
    </row>
    <row r="51" spans="1:7" ht="15" customHeight="1" x14ac:dyDescent="0.2">
      <c r="A51" s="52">
        <v>3113</v>
      </c>
      <c r="B51" s="68" t="s">
        <v>53</v>
      </c>
      <c r="C51" s="69">
        <v>25230.32</v>
      </c>
      <c r="D51" s="69"/>
      <c r="E51" s="69">
        <f>'Posebni dio programska'!D22+'Posebni dio programska'!D65</f>
        <v>19280.2</v>
      </c>
      <c r="F51" s="170">
        <f t="shared" si="3"/>
        <v>76.416787420849204</v>
      </c>
      <c r="G51" s="84"/>
    </row>
    <row r="52" spans="1:7" ht="15" customHeight="1" x14ac:dyDescent="0.2">
      <c r="A52" s="52">
        <v>3114</v>
      </c>
      <c r="B52" s="68" t="s">
        <v>141</v>
      </c>
      <c r="C52" s="69">
        <v>568.74</v>
      </c>
      <c r="D52" s="69"/>
      <c r="E52" s="69">
        <f>'Posebni dio programska'!D23</f>
        <v>517.14</v>
      </c>
      <c r="F52" s="170">
        <f t="shared" si="3"/>
        <v>90.92731300770123</v>
      </c>
      <c r="G52" s="84"/>
    </row>
    <row r="53" spans="1:7" s="50" customFormat="1" ht="15" customHeight="1" x14ac:dyDescent="0.2">
      <c r="A53" s="96">
        <v>312</v>
      </c>
      <c r="B53" s="97" t="s">
        <v>61</v>
      </c>
      <c r="C53" s="100">
        <f>C54</f>
        <v>23342.26</v>
      </c>
      <c r="D53" s="100"/>
      <c r="E53" s="100">
        <f>E54</f>
        <v>25285.510000000002</v>
      </c>
      <c r="F53" s="169">
        <f t="shared" si="3"/>
        <v>108.32502936733634</v>
      </c>
      <c r="G53" s="101"/>
    </row>
    <row r="54" spans="1:7" ht="15" customHeight="1" x14ac:dyDescent="0.2">
      <c r="A54" s="52">
        <v>3121</v>
      </c>
      <c r="B54" s="68" t="s">
        <v>61</v>
      </c>
      <c r="C54" s="69">
        <v>23342.26</v>
      </c>
      <c r="D54" s="69"/>
      <c r="E54" s="69">
        <f>'Posebni dio programska'!D24+'Posebni dio programska'!D31+'Posebni dio programska'!D66+'Posebni dio programska'!D109+'Posebni dio programska'!D164+'Posebni dio programska'!D173</f>
        <v>25285.510000000002</v>
      </c>
      <c r="F54" s="170">
        <f t="shared" si="3"/>
        <v>108.32502936733634</v>
      </c>
      <c r="G54" s="84"/>
    </row>
    <row r="55" spans="1:7" s="50" customFormat="1" ht="15" customHeight="1" x14ac:dyDescent="0.2">
      <c r="A55" s="96">
        <v>313</v>
      </c>
      <c r="B55" s="97" t="s">
        <v>142</v>
      </c>
      <c r="C55" s="104">
        <f>SUM(C56:C57)</f>
        <v>114177.46</v>
      </c>
      <c r="D55" s="104"/>
      <c r="E55" s="104">
        <f>SUM(E56:E57)</f>
        <v>103136.19000000002</v>
      </c>
      <c r="F55" s="169">
        <f t="shared" si="3"/>
        <v>90.329728827388536</v>
      </c>
      <c r="G55" s="101"/>
    </row>
    <row r="56" spans="1:7" ht="15" customHeight="1" x14ac:dyDescent="0.2">
      <c r="A56" s="52">
        <v>3132</v>
      </c>
      <c r="B56" s="68" t="s">
        <v>77</v>
      </c>
      <c r="C56" s="69">
        <v>114177.46</v>
      </c>
      <c r="D56" s="69"/>
      <c r="E56" s="69">
        <f>'Posebni dio programska'!D25+'Posebni dio programska'!D67+'Posebni dio programska'!D165+'Posebni dio programska'!D174</f>
        <v>103136.19000000002</v>
      </c>
      <c r="F56" s="170">
        <f t="shared" si="3"/>
        <v>90.329728827388536</v>
      </c>
      <c r="G56" s="84"/>
    </row>
    <row r="57" spans="1:7" ht="15" customHeight="1" x14ac:dyDescent="0.2">
      <c r="A57" s="52">
        <v>3133</v>
      </c>
      <c r="B57" s="68" t="s">
        <v>151</v>
      </c>
      <c r="C57" s="69">
        <v>0</v>
      </c>
      <c r="D57" s="69"/>
      <c r="E57" s="69">
        <v>0</v>
      </c>
      <c r="F57" s="170">
        <f t="shared" si="3"/>
        <v>0</v>
      </c>
      <c r="G57" s="84"/>
    </row>
    <row r="58" spans="1:7" s="50" customFormat="1" ht="15" customHeight="1" x14ac:dyDescent="0.2">
      <c r="A58" s="96">
        <v>32</v>
      </c>
      <c r="B58" s="97" t="s">
        <v>87</v>
      </c>
      <c r="C58" s="100">
        <f>C59+C64+C71+C81+C83</f>
        <v>65751.13</v>
      </c>
      <c r="D58" s="100">
        <f>'Posebni dio programska'!C26+'Posebni dio programska'!C32+'Posebni dio programska'!C68+'Posebni dio programska'!C95+'Posebni dio programska'!C110+'Posebni dio programska'!C142+'Posebni dio programska'!C155+'Posebni dio programska'!C166+'Posebni dio programska'!C175</f>
        <v>172849.1</v>
      </c>
      <c r="E58" s="100">
        <f>E59+E64+E71+E81+E83</f>
        <v>50743.049999999996</v>
      </c>
      <c r="F58" s="169">
        <f t="shared" si="3"/>
        <v>77.174415101306991</v>
      </c>
      <c r="G58" s="101">
        <f t="shared" si="4"/>
        <v>29.35684941373718</v>
      </c>
    </row>
    <row r="59" spans="1:7" s="50" customFormat="1" ht="15" customHeight="1" x14ac:dyDescent="0.2">
      <c r="A59" s="96">
        <v>321</v>
      </c>
      <c r="B59" s="97" t="s">
        <v>143</v>
      </c>
      <c r="C59" s="100">
        <f>SUM(C60:C63)</f>
        <v>24060.720000000001</v>
      </c>
      <c r="D59" s="100"/>
      <c r="E59" s="100">
        <f>SUM(E60:E63)</f>
        <v>24714.25</v>
      </c>
      <c r="F59" s="169">
        <f t="shared" si="3"/>
        <v>102.71616975718099</v>
      </c>
      <c r="G59" s="101"/>
    </row>
    <row r="60" spans="1:7" ht="15" customHeight="1" x14ac:dyDescent="0.2">
      <c r="A60" s="52">
        <v>3211</v>
      </c>
      <c r="B60" s="68" t="s">
        <v>1</v>
      </c>
      <c r="C60" s="69">
        <v>4265.7</v>
      </c>
      <c r="D60" s="69"/>
      <c r="E60" s="69">
        <f>'Posebni dio programska'!D33+'Posebni dio programska'!D69+'Posebni dio programska'!D111+'Posebni dio programska'!D143+'Posebni dio programska'!D167+'Posebni dio programska'!D176</f>
        <v>4924.07</v>
      </c>
      <c r="F60" s="170">
        <f t="shared" si="3"/>
        <v>115.43404365051457</v>
      </c>
      <c r="G60" s="84"/>
    </row>
    <row r="61" spans="1:7" ht="15" customHeight="1" x14ac:dyDescent="0.2">
      <c r="A61" s="52">
        <v>3212</v>
      </c>
      <c r="B61" s="68" t="s">
        <v>3</v>
      </c>
      <c r="C61" s="69">
        <v>19522.52</v>
      </c>
      <c r="D61" s="69"/>
      <c r="E61" s="69">
        <f>'Posebni dio programska'!D34+'Posebni dio programska'!D70+'Posebni dio programska'!D168+'Posebni dio programska'!D177</f>
        <v>19790.18</v>
      </c>
      <c r="F61" s="170">
        <f t="shared" si="3"/>
        <v>101.37103201840748</v>
      </c>
      <c r="G61" s="84"/>
    </row>
    <row r="62" spans="1:7" ht="15" customHeight="1" x14ac:dyDescent="0.2">
      <c r="A62" s="52">
        <v>3213</v>
      </c>
      <c r="B62" s="68" t="s">
        <v>5</v>
      </c>
      <c r="C62" s="69">
        <v>272.5</v>
      </c>
      <c r="D62" s="69"/>
      <c r="E62" s="69">
        <f>'Posebni dio programska'!D35</f>
        <v>0</v>
      </c>
      <c r="F62" s="170">
        <f t="shared" si="3"/>
        <v>0</v>
      </c>
      <c r="G62" s="84"/>
    </row>
    <row r="63" spans="1:7" ht="15" customHeight="1" x14ac:dyDescent="0.2">
      <c r="A63" s="52">
        <v>3214</v>
      </c>
      <c r="B63" s="68" t="s">
        <v>7</v>
      </c>
      <c r="C63" s="69">
        <v>0</v>
      </c>
      <c r="D63" s="69"/>
      <c r="E63" s="69">
        <f>'Posebni dio programska'!D36</f>
        <v>0</v>
      </c>
      <c r="F63" s="170">
        <f t="shared" si="3"/>
        <v>0</v>
      </c>
      <c r="G63" s="84"/>
    </row>
    <row r="64" spans="1:7" s="50" customFormat="1" ht="15" customHeight="1" x14ac:dyDescent="0.2">
      <c r="A64" s="96">
        <v>322</v>
      </c>
      <c r="B64" s="97" t="s">
        <v>144</v>
      </c>
      <c r="C64" s="100">
        <f>SUM(C65:C70)</f>
        <v>22470.400000000001</v>
      </c>
      <c r="D64" s="100"/>
      <c r="E64" s="100">
        <f>SUM(E65:E70)</f>
        <v>9408.81</v>
      </c>
      <c r="F64" s="169">
        <f t="shared" si="3"/>
        <v>41.87201829962973</v>
      </c>
      <c r="G64" s="101"/>
    </row>
    <row r="65" spans="1:7" ht="15" customHeight="1" x14ac:dyDescent="0.2">
      <c r="A65" s="52">
        <v>3221</v>
      </c>
      <c r="B65" s="68" t="s">
        <v>9</v>
      </c>
      <c r="C65" s="69">
        <v>6242.1</v>
      </c>
      <c r="D65" s="69"/>
      <c r="E65" s="69">
        <f>'Posebni dio programska'!D37+'Posebni dio programska'!D71+'Posebni dio programska'!D96+'Posebni dio programska'!D112+'Posebni dio programska'!D144</f>
        <v>4793.25</v>
      </c>
      <c r="F65" s="170">
        <f t="shared" si="3"/>
        <v>76.789061373576189</v>
      </c>
      <c r="G65" s="84"/>
    </row>
    <row r="66" spans="1:7" ht="15" customHeight="1" x14ac:dyDescent="0.2">
      <c r="A66" s="52">
        <v>3222</v>
      </c>
      <c r="B66" s="68" t="s">
        <v>62</v>
      </c>
      <c r="C66" s="69">
        <v>214.2</v>
      </c>
      <c r="D66" s="69"/>
      <c r="E66" s="69">
        <f>'Posebni dio programska'!D38+'Posebni dio programska'!D72+'Posebni dio programska'!D113+'Posebni dio programska'!D145</f>
        <v>223.35</v>
      </c>
      <c r="F66" s="170">
        <f t="shared" si="3"/>
        <v>104.27170868347339</v>
      </c>
      <c r="G66" s="84"/>
    </row>
    <row r="67" spans="1:7" ht="15" customHeight="1" x14ac:dyDescent="0.2">
      <c r="A67" s="52">
        <v>3223</v>
      </c>
      <c r="B67" s="68" t="s">
        <v>11</v>
      </c>
      <c r="C67" s="69">
        <v>14727.51</v>
      </c>
      <c r="D67" s="69"/>
      <c r="E67" s="69">
        <f>'Posebni dio programska'!D39+'Posebni dio programska'!D73</f>
        <v>2723.66</v>
      </c>
      <c r="F67" s="170">
        <f t="shared" si="3"/>
        <v>18.493689700431368</v>
      </c>
      <c r="G67" s="84"/>
    </row>
    <row r="68" spans="1:7" ht="15" customHeight="1" x14ac:dyDescent="0.2">
      <c r="A68" s="52">
        <v>3224</v>
      </c>
      <c r="B68" s="68" t="s">
        <v>13</v>
      </c>
      <c r="C68" s="69">
        <v>755.83</v>
      </c>
      <c r="D68" s="69"/>
      <c r="E68" s="69">
        <f>'Posebni dio programska'!D40+'Posebni dio programska'!D74+'Posebni dio programska'!D97</f>
        <v>700.48</v>
      </c>
      <c r="F68" s="170">
        <f t="shared" si="3"/>
        <v>92.676924705290872</v>
      </c>
      <c r="G68" s="84"/>
    </row>
    <row r="69" spans="1:7" ht="15" customHeight="1" x14ac:dyDescent="0.2">
      <c r="A69" s="52">
        <v>3225</v>
      </c>
      <c r="B69" s="68" t="s">
        <v>15</v>
      </c>
      <c r="C69" s="69">
        <v>530.76</v>
      </c>
      <c r="D69" s="69"/>
      <c r="E69" s="69">
        <f>'Posebni dio programska'!D41+'Posebni dio programska'!D75+'Posebni dio programska'!D114+'Posebni dio programska'!D146</f>
        <v>968.07</v>
      </c>
      <c r="F69" s="170">
        <f t="shared" si="3"/>
        <v>182.39317205516619</v>
      </c>
      <c r="G69" s="84"/>
    </row>
    <row r="70" spans="1:7" ht="15" customHeight="1" x14ac:dyDescent="0.2">
      <c r="A70" s="52">
        <v>3227</v>
      </c>
      <c r="B70" s="68" t="s">
        <v>97</v>
      </c>
      <c r="C70" s="69">
        <v>0</v>
      </c>
      <c r="D70" s="69"/>
      <c r="E70" s="69">
        <f>'Posebni dio programska'!D42</f>
        <v>0</v>
      </c>
      <c r="F70" s="170">
        <f t="shared" si="3"/>
        <v>0</v>
      </c>
      <c r="G70" s="84"/>
    </row>
    <row r="71" spans="1:7" s="50" customFormat="1" ht="15" customHeight="1" x14ac:dyDescent="0.2">
      <c r="A71" s="96">
        <v>323</v>
      </c>
      <c r="B71" s="97" t="s">
        <v>145</v>
      </c>
      <c r="C71" s="100">
        <f>SUM(C72:C80)</f>
        <v>12215.09</v>
      </c>
      <c r="D71" s="100"/>
      <c r="E71" s="100">
        <f>SUM(E72:E80)</f>
        <v>11356.54</v>
      </c>
      <c r="F71" s="169">
        <f t="shared" si="3"/>
        <v>92.971398491537926</v>
      </c>
      <c r="G71" s="101"/>
    </row>
    <row r="72" spans="1:7" ht="15" customHeight="1" x14ac:dyDescent="0.2">
      <c r="A72" s="52">
        <v>3231</v>
      </c>
      <c r="B72" s="68" t="s">
        <v>17</v>
      </c>
      <c r="C72" s="69">
        <v>2182.64</v>
      </c>
      <c r="D72" s="69"/>
      <c r="E72" s="69">
        <f>'Posebni dio programska'!D43+'Posebni dio programska'!D76+'Posebni dio programska'!D98+'Posebni dio programska'!D115</f>
        <v>1789.98</v>
      </c>
      <c r="F72" s="170">
        <f t="shared" si="3"/>
        <v>82.009859619543306</v>
      </c>
      <c r="G72" s="84"/>
    </row>
    <row r="73" spans="1:7" ht="15" customHeight="1" x14ac:dyDescent="0.2">
      <c r="A73" s="52">
        <v>3232</v>
      </c>
      <c r="B73" s="68" t="s">
        <v>19</v>
      </c>
      <c r="C73" s="69">
        <v>0</v>
      </c>
      <c r="D73" s="69"/>
      <c r="E73" s="69">
        <f>'Posebni dio programska'!D44+'Posebni dio programska'!D77+'Posebni dio programska'!D99+'Posebni dio programska'!D156</f>
        <v>0</v>
      </c>
      <c r="F73" s="170">
        <f t="shared" si="3"/>
        <v>0</v>
      </c>
      <c r="G73" s="84"/>
    </row>
    <row r="74" spans="1:7" ht="15" customHeight="1" x14ac:dyDescent="0.2">
      <c r="A74" s="52">
        <v>3233</v>
      </c>
      <c r="B74" s="68" t="s">
        <v>21</v>
      </c>
      <c r="C74" s="69">
        <v>700</v>
      </c>
      <c r="D74" s="69"/>
      <c r="E74" s="69">
        <f>'Posebni dio programska'!D45+'Posebni dio programska'!D116</f>
        <v>0</v>
      </c>
      <c r="F74" s="170">
        <f t="shared" si="3"/>
        <v>0</v>
      </c>
      <c r="G74" s="84"/>
    </row>
    <row r="75" spans="1:7" ht="15" customHeight="1" x14ac:dyDescent="0.2">
      <c r="A75" s="52">
        <v>3234</v>
      </c>
      <c r="B75" s="68" t="s">
        <v>23</v>
      </c>
      <c r="C75" s="69">
        <v>7971.62</v>
      </c>
      <c r="D75" s="69"/>
      <c r="E75" s="69">
        <f>'Posebni dio programska'!D46+'Posebni dio programska'!D78</f>
        <v>7564.69</v>
      </c>
      <c r="F75" s="170">
        <f t="shared" si="3"/>
        <v>94.895265955978829</v>
      </c>
      <c r="G75" s="84"/>
    </row>
    <row r="76" spans="1:7" ht="15" customHeight="1" x14ac:dyDescent="0.2">
      <c r="A76" s="52">
        <v>3235</v>
      </c>
      <c r="B76" s="68" t="s">
        <v>63</v>
      </c>
      <c r="C76" s="69">
        <v>0</v>
      </c>
      <c r="D76" s="69"/>
      <c r="E76" s="69">
        <f>'Posebni dio programska'!D47+'Posebni dio programska'!D79+'Posebni dio programska'!D117+'Posebni dio programska'!D147</f>
        <v>125</v>
      </c>
      <c r="F76" s="170">
        <f t="shared" si="3"/>
        <v>0</v>
      </c>
      <c r="G76" s="84"/>
    </row>
    <row r="77" spans="1:7" ht="15" customHeight="1" x14ac:dyDescent="0.2">
      <c r="A77" s="52">
        <v>3236</v>
      </c>
      <c r="B77" s="68" t="s">
        <v>25</v>
      </c>
      <c r="C77" s="69">
        <v>156.61000000000001</v>
      </c>
      <c r="D77" s="69"/>
      <c r="E77" s="69">
        <f>'Posebni dio programska'!D48+'Posebni dio programska'!D118+'Posebni dio programska'!D169+'Posebni dio programska'!D178</f>
        <v>82.94</v>
      </c>
      <c r="F77" s="170">
        <f t="shared" si="3"/>
        <v>52.959581125087794</v>
      </c>
      <c r="G77" s="84"/>
    </row>
    <row r="78" spans="1:7" ht="15" customHeight="1" x14ac:dyDescent="0.2">
      <c r="A78" s="52">
        <v>3237</v>
      </c>
      <c r="B78" s="68" t="s">
        <v>27</v>
      </c>
      <c r="C78" s="69">
        <v>0</v>
      </c>
      <c r="D78" s="69"/>
      <c r="E78" s="69">
        <f>'Posebni dio programska'!D49+'Posebni dio programska'!D80+'Posebni dio programska'!D119</f>
        <v>0</v>
      </c>
      <c r="F78" s="170">
        <f t="shared" si="3"/>
        <v>0</v>
      </c>
      <c r="G78" s="84"/>
    </row>
    <row r="79" spans="1:7" ht="15" customHeight="1" x14ac:dyDescent="0.2">
      <c r="A79" s="52">
        <v>3238</v>
      </c>
      <c r="B79" s="68" t="s">
        <v>29</v>
      </c>
      <c r="C79" s="69">
        <v>458.3</v>
      </c>
      <c r="D79" s="69"/>
      <c r="E79" s="69">
        <f>'Posebni dio programska'!D50</f>
        <v>698.87</v>
      </c>
      <c r="F79" s="170">
        <f t="shared" si="3"/>
        <v>152.49181758673359</v>
      </c>
      <c r="G79" s="84"/>
    </row>
    <row r="80" spans="1:7" ht="15" customHeight="1" x14ac:dyDescent="0.2">
      <c r="A80" s="52">
        <v>3239</v>
      </c>
      <c r="B80" s="68" t="s">
        <v>31</v>
      </c>
      <c r="C80" s="69">
        <v>745.92</v>
      </c>
      <c r="D80" s="69"/>
      <c r="E80" s="69">
        <f>'Posebni dio programska'!D51+'Posebni dio programska'!D81+'Posebni dio programska'!D120+'Posebni dio programska'!D148+'Posebni dio programska'!D138</f>
        <v>1095.06</v>
      </c>
      <c r="F80" s="170">
        <f t="shared" si="3"/>
        <v>146.80662805662806</v>
      </c>
      <c r="G80" s="84"/>
    </row>
    <row r="81" spans="1:7" s="50" customFormat="1" ht="15" customHeight="1" x14ac:dyDescent="0.2">
      <c r="A81" s="96">
        <v>324</v>
      </c>
      <c r="B81" s="97" t="s">
        <v>33</v>
      </c>
      <c r="C81" s="100">
        <f>C82</f>
        <v>1439.06</v>
      </c>
      <c r="D81" s="100"/>
      <c r="E81" s="100">
        <f>E82</f>
        <v>1263.81</v>
      </c>
      <c r="F81" s="169">
        <f t="shared" si="3"/>
        <v>87.821911525579196</v>
      </c>
      <c r="G81" s="101"/>
    </row>
    <row r="82" spans="1:7" ht="15" customHeight="1" x14ac:dyDescent="0.2">
      <c r="A82" s="52">
        <v>3241</v>
      </c>
      <c r="B82" s="68" t="s">
        <v>33</v>
      </c>
      <c r="C82" s="69">
        <v>1439.06</v>
      </c>
      <c r="D82" s="69"/>
      <c r="E82" s="69">
        <f>'Posebni dio programska'!D52+'Posebni dio programska'!D100+'Posebni dio programska'!D121</f>
        <v>1263.81</v>
      </c>
      <c r="F82" s="170">
        <f t="shared" si="3"/>
        <v>87.821911525579196</v>
      </c>
      <c r="G82" s="84"/>
    </row>
    <row r="83" spans="1:7" s="50" customFormat="1" ht="15" customHeight="1" x14ac:dyDescent="0.2">
      <c r="A83" s="96">
        <v>329</v>
      </c>
      <c r="B83" s="97" t="s">
        <v>43</v>
      </c>
      <c r="C83" s="100">
        <f>SUM(C84:C90)</f>
        <v>5565.86</v>
      </c>
      <c r="D83" s="100"/>
      <c r="E83" s="100">
        <f>SUM(E84:E90)</f>
        <v>3999.6399999999994</v>
      </c>
      <c r="F83" s="169">
        <f t="shared" si="3"/>
        <v>71.860233638647031</v>
      </c>
      <c r="G83" s="101"/>
    </row>
    <row r="84" spans="1:7" ht="15" customHeight="1" x14ac:dyDescent="0.2">
      <c r="A84" s="52">
        <v>3291</v>
      </c>
      <c r="B84" s="68" t="s">
        <v>150</v>
      </c>
      <c r="C84" s="69">
        <v>0</v>
      </c>
      <c r="D84" s="69"/>
      <c r="E84" s="69">
        <f>'Posebni dio programska'!D101</f>
        <v>0</v>
      </c>
      <c r="F84" s="170">
        <f t="shared" si="3"/>
        <v>0</v>
      </c>
      <c r="G84" s="84"/>
    </row>
    <row r="85" spans="1:7" ht="15" customHeight="1" x14ac:dyDescent="0.2">
      <c r="A85" s="52">
        <v>3292</v>
      </c>
      <c r="B85" s="68" t="s">
        <v>35</v>
      </c>
      <c r="C85" s="69">
        <v>0</v>
      </c>
      <c r="D85" s="69"/>
      <c r="E85" s="69">
        <f>'Posebni dio programska'!D53+'Posebni dio programska'!D102+'Posebni dio programska'!D122</f>
        <v>0</v>
      </c>
      <c r="F85" s="170">
        <f t="shared" si="3"/>
        <v>0</v>
      </c>
      <c r="G85" s="84"/>
    </row>
    <row r="86" spans="1:7" ht="15" customHeight="1" x14ac:dyDescent="0.2">
      <c r="A86" s="52">
        <v>3293</v>
      </c>
      <c r="B86" s="68" t="s">
        <v>37</v>
      </c>
      <c r="C86" s="69">
        <v>3522.66</v>
      </c>
      <c r="D86" s="69"/>
      <c r="E86" s="69">
        <f>'Posebni dio programska'!D54+'Posebni dio programska'!D82+'Posebni dio programska'!D123+'Posebni dio programska'!D149</f>
        <v>2592.9999999999995</v>
      </c>
      <c r="F86" s="170">
        <f t="shared" si="3"/>
        <v>73.609147632754784</v>
      </c>
      <c r="G86" s="84"/>
    </row>
    <row r="87" spans="1:7" ht="15" customHeight="1" x14ac:dyDescent="0.2">
      <c r="A87" s="52">
        <v>3294</v>
      </c>
      <c r="B87" s="68" t="s">
        <v>39</v>
      </c>
      <c r="C87" s="69">
        <v>0</v>
      </c>
      <c r="D87" s="69"/>
      <c r="E87" s="69">
        <f>'Posebni dio programska'!D55</f>
        <v>155</v>
      </c>
      <c r="F87" s="170">
        <f t="shared" si="3"/>
        <v>0</v>
      </c>
      <c r="G87" s="84"/>
    </row>
    <row r="88" spans="1:7" ht="15" customHeight="1" x14ac:dyDescent="0.2">
      <c r="A88" s="52">
        <v>3295</v>
      </c>
      <c r="B88" s="68" t="s">
        <v>41</v>
      </c>
      <c r="C88" s="69">
        <v>63.72</v>
      </c>
      <c r="D88" s="69"/>
      <c r="E88" s="69">
        <f>'Posebni dio programska'!D27+'Posebni dio programska'!D56+'Posebni dio programska'!D124</f>
        <v>63.72</v>
      </c>
      <c r="F88" s="170">
        <f t="shared" si="3"/>
        <v>100</v>
      </c>
      <c r="G88" s="84"/>
    </row>
    <row r="89" spans="1:7" ht="15" customHeight="1" x14ac:dyDescent="0.2">
      <c r="A89" s="52">
        <v>3296</v>
      </c>
      <c r="B89" s="68" t="s">
        <v>98</v>
      </c>
      <c r="C89" s="69">
        <v>0</v>
      </c>
      <c r="D89" s="69"/>
      <c r="E89" s="69">
        <f>'Posebni dio programska'!D125</f>
        <v>0</v>
      </c>
      <c r="F89" s="170">
        <f t="shared" si="3"/>
        <v>0</v>
      </c>
      <c r="G89" s="84"/>
    </row>
    <row r="90" spans="1:7" ht="15" customHeight="1" x14ac:dyDescent="0.2">
      <c r="A90" s="52">
        <v>3299</v>
      </c>
      <c r="B90" s="68" t="s">
        <v>43</v>
      </c>
      <c r="C90" s="69">
        <v>1979.48</v>
      </c>
      <c r="D90" s="69"/>
      <c r="E90" s="69">
        <f>'Posebni dio programska'!D57+'Posebni dio programska'!D83+'Posebni dio programska'!D103+'Posebni dio programska'!D126+'Posebni dio programska'!D150</f>
        <v>1187.92</v>
      </c>
      <c r="F90" s="170">
        <f t="shared" si="3"/>
        <v>60.011720249762568</v>
      </c>
      <c r="G90" s="84"/>
    </row>
    <row r="91" spans="1:7" s="50" customFormat="1" ht="15" customHeight="1" x14ac:dyDescent="0.2">
      <c r="A91" s="96">
        <v>34</v>
      </c>
      <c r="B91" s="97" t="s">
        <v>88</v>
      </c>
      <c r="C91" s="100">
        <f>C92</f>
        <v>0.6</v>
      </c>
      <c r="D91" s="100">
        <f>'Posebni dio programska'!C58+'Posebni dio programska'!C127</f>
        <v>15</v>
      </c>
      <c r="E91" s="100">
        <f>E92</f>
        <v>0.44</v>
      </c>
      <c r="F91" s="169">
        <f t="shared" si="3"/>
        <v>73.333333333333343</v>
      </c>
      <c r="G91" s="101">
        <f t="shared" si="4"/>
        <v>2.9333333333333331</v>
      </c>
    </row>
    <row r="92" spans="1:7" s="50" customFormat="1" ht="15" customHeight="1" x14ac:dyDescent="0.2">
      <c r="A92" s="96">
        <v>343</v>
      </c>
      <c r="B92" s="97" t="s">
        <v>146</v>
      </c>
      <c r="C92" s="100">
        <f>SUM(C93:C95)</f>
        <v>0.6</v>
      </c>
      <c r="D92" s="100"/>
      <c r="E92" s="100">
        <f>SUM(E93:E95)</f>
        <v>0.44</v>
      </c>
      <c r="F92" s="169">
        <f t="shared" si="3"/>
        <v>73.333333333333343</v>
      </c>
      <c r="G92" s="101"/>
    </row>
    <row r="93" spans="1:7" ht="15" customHeight="1" x14ac:dyDescent="0.2">
      <c r="A93" s="52">
        <v>3431</v>
      </c>
      <c r="B93" s="68" t="s">
        <v>45</v>
      </c>
      <c r="C93" s="69">
        <v>0</v>
      </c>
      <c r="D93" s="69"/>
      <c r="E93" s="69">
        <f>'Posebni dio programska'!D59</f>
        <v>0</v>
      </c>
      <c r="F93" s="170">
        <f t="shared" si="3"/>
        <v>0</v>
      </c>
      <c r="G93" s="84"/>
    </row>
    <row r="94" spans="1:7" ht="15" customHeight="1" x14ac:dyDescent="0.2">
      <c r="A94" s="52">
        <v>3433</v>
      </c>
      <c r="B94" s="68" t="s">
        <v>47</v>
      </c>
      <c r="C94" s="69">
        <v>0.6</v>
      </c>
      <c r="D94" s="69"/>
      <c r="E94" s="69">
        <f>'Posebni dio programska'!D60+'Posebni dio programska'!D128</f>
        <v>0.44</v>
      </c>
      <c r="F94" s="170">
        <f t="shared" si="3"/>
        <v>73.333333333333343</v>
      </c>
      <c r="G94" s="84"/>
    </row>
    <row r="95" spans="1:7" ht="15" customHeight="1" x14ac:dyDescent="0.2">
      <c r="A95" s="52">
        <v>3434</v>
      </c>
      <c r="B95" s="68" t="s">
        <v>54</v>
      </c>
      <c r="C95" s="69">
        <v>0</v>
      </c>
      <c r="D95" s="69"/>
      <c r="E95" s="69">
        <f>'Posebni dio programska'!D61</f>
        <v>0</v>
      </c>
      <c r="F95" s="170">
        <f t="shared" si="3"/>
        <v>0</v>
      </c>
      <c r="G95" s="84"/>
    </row>
    <row r="96" spans="1:7" s="50" customFormat="1" ht="15" customHeight="1" x14ac:dyDescent="0.2">
      <c r="A96" s="306">
        <v>38</v>
      </c>
      <c r="B96" s="307" t="s">
        <v>202</v>
      </c>
      <c r="C96" s="100">
        <f>C97</f>
        <v>416.46</v>
      </c>
      <c r="D96" s="100">
        <f>'Posebni dio programska'!C129</f>
        <v>400</v>
      </c>
      <c r="E96" s="100">
        <f>E97</f>
        <v>382.69</v>
      </c>
      <c r="F96" s="169">
        <f t="shared" si="3"/>
        <v>91.891178024300061</v>
      </c>
      <c r="G96" s="101">
        <f t="shared" ref="G96" si="5">IF(D96=0,0,E96/D96*100)</f>
        <v>95.672499999999999</v>
      </c>
    </row>
    <row r="97" spans="1:7" s="50" customFormat="1" ht="15" customHeight="1" x14ac:dyDescent="0.2">
      <c r="A97" s="96">
        <v>381</v>
      </c>
      <c r="B97" s="97" t="s">
        <v>50</v>
      </c>
      <c r="C97" s="100">
        <f>C98</f>
        <v>416.46</v>
      </c>
      <c r="D97" s="100"/>
      <c r="E97" s="100">
        <f>E98</f>
        <v>382.69</v>
      </c>
      <c r="F97" s="169">
        <f t="shared" si="3"/>
        <v>91.891178024300061</v>
      </c>
      <c r="G97" s="101"/>
    </row>
    <row r="98" spans="1:7" ht="15" customHeight="1" x14ac:dyDescent="0.2">
      <c r="A98" s="52">
        <v>3812</v>
      </c>
      <c r="B98" s="68" t="s">
        <v>152</v>
      </c>
      <c r="C98" s="69">
        <v>416.46</v>
      </c>
      <c r="D98" s="69"/>
      <c r="E98" s="69">
        <f>'Posebni dio programska'!D130+'Posebni dio programska'!D85</f>
        <v>382.69</v>
      </c>
      <c r="F98" s="170">
        <f t="shared" si="3"/>
        <v>91.891178024300061</v>
      </c>
      <c r="G98" s="84"/>
    </row>
    <row r="99" spans="1:7" s="51" customFormat="1" ht="15" customHeight="1" x14ac:dyDescent="0.2">
      <c r="A99" s="48">
        <v>4</v>
      </c>
      <c r="B99" s="70" t="s">
        <v>75</v>
      </c>
      <c r="C99" s="71">
        <f>C100</f>
        <v>9818.6999999999989</v>
      </c>
      <c r="D99" s="71">
        <f>D100</f>
        <v>8340</v>
      </c>
      <c r="E99" s="71">
        <f>E100</f>
        <v>11283.89</v>
      </c>
      <c r="F99" s="165">
        <f t="shared" si="3"/>
        <v>114.92244390805301</v>
      </c>
      <c r="G99" s="80">
        <f t="shared" si="4"/>
        <v>135.29844124700239</v>
      </c>
    </row>
    <row r="100" spans="1:7" s="50" customFormat="1" ht="15" customHeight="1" x14ac:dyDescent="0.2">
      <c r="A100" s="96">
        <v>42</v>
      </c>
      <c r="B100" s="97" t="s">
        <v>89</v>
      </c>
      <c r="C100" s="100">
        <f>C101+C108</f>
        <v>9818.6999999999989</v>
      </c>
      <c r="D100" s="100">
        <f>'Posebni dio programska'!C86+'Posebni dio programska'!C104+'Posebni dio programska'!C131+'Posebni dio programska'!C151+'Posebni dio programska'!C157</f>
        <v>8340</v>
      </c>
      <c r="E100" s="100">
        <f>E101+E108</f>
        <v>11283.89</v>
      </c>
      <c r="F100" s="169">
        <f t="shared" si="3"/>
        <v>114.92244390805301</v>
      </c>
      <c r="G100" s="101">
        <f t="shared" si="4"/>
        <v>135.29844124700239</v>
      </c>
    </row>
    <row r="101" spans="1:7" s="50" customFormat="1" ht="15" customHeight="1" x14ac:dyDescent="0.2">
      <c r="A101" s="96">
        <v>422</v>
      </c>
      <c r="B101" s="97" t="s">
        <v>147</v>
      </c>
      <c r="C101" s="100">
        <f>SUM(C102:C107)</f>
        <v>9666.4</v>
      </c>
      <c r="D101" s="100"/>
      <c r="E101" s="100">
        <f>SUM(E102:E107)</f>
        <v>11093.18</v>
      </c>
      <c r="F101" s="169">
        <f t="shared" si="3"/>
        <v>114.76020028138707</v>
      </c>
      <c r="G101" s="101"/>
    </row>
    <row r="102" spans="1:7" ht="15" customHeight="1" x14ac:dyDescent="0.2">
      <c r="A102" s="52">
        <v>4221</v>
      </c>
      <c r="B102" s="68" t="s">
        <v>148</v>
      </c>
      <c r="C102" s="69">
        <v>4892.9799999999996</v>
      </c>
      <c r="D102" s="69"/>
      <c r="E102" s="69">
        <f>'Posebni dio programska'!D87+'Posebni dio programska'!D132+'Posebni dio programska'!D152+'Posebni dio programska'!D158+'Posebni dio programska'!D140</f>
        <v>7717.5</v>
      </c>
      <c r="F102" s="170">
        <f t="shared" si="3"/>
        <v>157.72596658886815</v>
      </c>
      <c r="G102" s="84"/>
    </row>
    <row r="103" spans="1:7" ht="15" customHeight="1" x14ac:dyDescent="0.2">
      <c r="A103" s="52">
        <v>4222</v>
      </c>
      <c r="B103" s="68" t="s">
        <v>67</v>
      </c>
      <c r="C103" s="69">
        <v>0</v>
      </c>
      <c r="D103" s="69"/>
      <c r="E103" s="69">
        <f>'Posebni dio programska'!D88</f>
        <v>0</v>
      </c>
      <c r="F103" s="170">
        <f t="shared" si="3"/>
        <v>0</v>
      </c>
      <c r="G103" s="84"/>
    </row>
    <row r="104" spans="1:7" ht="15" customHeight="1" x14ac:dyDescent="0.2">
      <c r="A104" s="52">
        <v>4223</v>
      </c>
      <c r="B104" s="68" t="s">
        <v>68</v>
      </c>
      <c r="C104" s="69">
        <v>4773.42</v>
      </c>
      <c r="D104" s="69"/>
      <c r="E104" s="69">
        <f>'Posebni dio programska'!D89+'Posebni dio programska'!D105+'Posebni dio programska'!D153</f>
        <v>0</v>
      </c>
      <c r="F104" s="170">
        <f t="shared" si="3"/>
        <v>0</v>
      </c>
      <c r="G104" s="84"/>
    </row>
    <row r="105" spans="1:7" ht="15" customHeight="1" x14ac:dyDescent="0.2">
      <c r="A105" s="52">
        <v>4225</v>
      </c>
      <c r="B105" s="68" t="s">
        <v>60</v>
      </c>
      <c r="C105" s="69">
        <v>0</v>
      </c>
      <c r="D105" s="69"/>
      <c r="E105" s="69">
        <f>'Posebni dio programska'!D90+'Posebni dio programska'!D133</f>
        <v>3375.68</v>
      </c>
      <c r="F105" s="170">
        <f t="shared" si="3"/>
        <v>0</v>
      </c>
      <c r="G105" s="84"/>
    </row>
    <row r="106" spans="1:7" ht="15" customHeight="1" x14ac:dyDescent="0.2">
      <c r="A106" s="52">
        <v>4226</v>
      </c>
      <c r="B106" s="68" t="s">
        <v>69</v>
      </c>
      <c r="C106" s="69">
        <v>0</v>
      </c>
      <c r="D106" s="69"/>
      <c r="E106" s="69">
        <f>'Posebni dio programska'!D91+'Posebni dio programska'!D134</f>
        <v>0</v>
      </c>
      <c r="F106" s="170">
        <f t="shared" si="3"/>
        <v>0</v>
      </c>
      <c r="G106" s="84"/>
    </row>
    <row r="107" spans="1:7" ht="15" customHeight="1" x14ac:dyDescent="0.2">
      <c r="A107" s="52">
        <v>4227</v>
      </c>
      <c r="B107" s="68" t="s">
        <v>65</v>
      </c>
      <c r="C107" s="69">
        <v>0</v>
      </c>
      <c r="D107" s="69"/>
      <c r="E107" s="69">
        <f>'Posebni dio programska'!D92+'Posebni dio programska'!D159</f>
        <v>0</v>
      </c>
      <c r="F107" s="170">
        <f t="shared" si="3"/>
        <v>0</v>
      </c>
      <c r="G107" s="84"/>
    </row>
    <row r="108" spans="1:7" s="50" customFormat="1" ht="15" customHeight="1" x14ac:dyDescent="0.2">
      <c r="A108" s="96">
        <v>424</v>
      </c>
      <c r="B108" s="97" t="s">
        <v>149</v>
      </c>
      <c r="C108" s="100">
        <f>C109</f>
        <v>152.30000000000001</v>
      </c>
      <c r="D108" s="100"/>
      <c r="E108" s="100">
        <f>E109</f>
        <v>190.71</v>
      </c>
      <c r="F108" s="169">
        <f t="shared" si="3"/>
        <v>125.21996060407091</v>
      </c>
      <c r="G108" s="101"/>
    </row>
    <row r="109" spans="1:7" ht="15" customHeight="1" x14ac:dyDescent="0.2">
      <c r="A109" s="167">
        <v>4241</v>
      </c>
      <c r="B109" s="168" t="s">
        <v>58</v>
      </c>
      <c r="C109" s="171">
        <v>152.30000000000001</v>
      </c>
      <c r="D109" s="171"/>
      <c r="E109" s="171">
        <f>'Posebni dio programska'!D93+'Posebni dio programska'!D106+'Posebni dio programska'!D135</f>
        <v>190.71</v>
      </c>
      <c r="F109" s="172">
        <f t="shared" si="3"/>
        <v>125.21996060407091</v>
      </c>
      <c r="G109" s="173"/>
    </row>
  </sheetData>
  <mergeCells count="8">
    <mergeCell ref="A9:B9"/>
    <mergeCell ref="A45:B45"/>
    <mergeCell ref="A44:B44"/>
    <mergeCell ref="A1:G1"/>
    <mergeCell ref="A2:G2"/>
    <mergeCell ref="A4:G4"/>
    <mergeCell ref="A6:G6"/>
    <mergeCell ref="A8:B8"/>
  </mergeCells>
  <pageMargins left="0.78740157480314965" right="0" top="0.39370078740157483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2405-94D5-4135-9D29-F12A7A95CB1F}">
  <dimension ref="A1:G52"/>
  <sheetViews>
    <sheetView zoomScaleNormal="100" workbookViewId="0">
      <selection activeCell="H12" sqref="H12"/>
    </sheetView>
  </sheetViews>
  <sheetFormatPr defaultColWidth="11.42578125" defaultRowHeight="11.25" x14ac:dyDescent="0.2"/>
  <cols>
    <col min="1" max="1" width="7.42578125" style="16" customWidth="1"/>
    <col min="2" max="2" width="42.5703125" style="16" customWidth="1"/>
    <col min="3" max="3" width="20.28515625" style="16" customWidth="1"/>
    <col min="4" max="5" width="20.28515625" style="58" customWidth="1"/>
    <col min="6" max="7" width="15" style="83" customWidth="1"/>
    <col min="8" max="184" width="11.42578125" style="16"/>
    <col min="185" max="185" width="16" style="16" customWidth="1"/>
    <col min="186" max="192" width="17.5703125" style="16" customWidth="1"/>
    <col min="193" max="193" width="7.85546875" style="16" customWidth="1"/>
    <col min="194" max="194" width="14.28515625" style="16" customWidth="1"/>
    <col min="195" max="195" width="7.85546875" style="16" customWidth="1"/>
    <col min="196" max="440" width="11.42578125" style="16"/>
    <col min="441" max="441" width="16" style="16" customWidth="1"/>
    <col min="442" max="448" width="17.5703125" style="16" customWidth="1"/>
    <col min="449" max="449" width="7.85546875" style="16" customWidth="1"/>
    <col min="450" max="450" width="14.28515625" style="16" customWidth="1"/>
    <col min="451" max="451" width="7.85546875" style="16" customWidth="1"/>
    <col min="452" max="696" width="11.42578125" style="16"/>
    <col min="697" max="697" width="16" style="16" customWidth="1"/>
    <col min="698" max="704" width="17.5703125" style="16" customWidth="1"/>
    <col min="705" max="705" width="7.85546875" style="16" customWidth="1"/>
    <col min="706" max="706" width="14.28515625" style="16" customWidth="1"/>
    <col min="707" max="707" width="7.85546875" style="16" customWidth="1"/>
    <col min="708" max="952" width="11.42578125" style="16"/>
    <col min="953" max="953" width="16" style="16" customWidth="1"/>
    <col min="954" max="960" width="17.5703125" style="16" customWidth="1"/>
    <col min="961" max="961" width="7.85546875" style="16" customWidth="1"/>
    <col min="962" max="962" width="14.28515625" style="16" customWidth="1"/>
    <col min="963" max="963" width="7.85546875" style="16" customWidth="1"/>
    <col min="964" max="1208" width="11.42578125" style="16"/>
    <col min="1209" max="1209" width="16" style="16" customWidth="1"/>
    <col min="1210" max="1216" width="17.5703125" style="16" customWidth="1"/>
    <col min="1217" max="1217" width="7.85546875" style="16" customWidth="1"/>
    <col min="1218" max="1218" width="14.28515625" style="16" customWidth="1"/>
    <col min="1219" max="1219" width="7.85546875" style="16" customWidth="1"/>
    <col min="1220" max="1464" width="11.42578125" style="16"/>
    <col min="1465" max="1465" width="16" style="16" customWidth="1"/>
    <col min="1466" max="1472" width="17.5703125" style="16" customWidth="1"/>
    <col min="1473" max="1473" width="7.85546875" style="16" customWidth="1"/>
    <col min="1474" max="1474" width="14.28515625" style="16" customWidth="1"/>
    <col min="1475" max="1475" width="7.85546875" style="16" customWidth="1"/>
    <col min="1476" max="1720" width="11.42578125" style="16"/>
    <col min="1721" max="1721" width="16" style="16" customWidth="1"/>
    <col min="1722" max="1728" width="17.5703125" style="16" customWidth="1"/>
    <col min="1729" max="1729" width="7.85546875" style="16" customWidth="1"/>
    <col min="1730" max="1730" width="14.28515625" style="16" customWidth="1"/>
    <col min="1731" max="1731" width="7.85546875" style="16" customWidth="1"/>
    <col min="1732" max="1976" width="11.42578125" style="16"/>
    <col min="1977" max="1977" width="16" style="16" customWidth="1"/>
    <col min="1978" max="1984" width="17.5703125" style="16" customWidth="1"/>
    <col min="1985" max="1985" width="7.85546875" style="16" customWidth="1"/>
    <col min="1986" max="1986" width="14.28515625" style="16" customWidth="1"/>
    <col min="1987" max="1987" width="7.85546875" style="16" customWidth="1"/>
    <col min="1988" max="2232" width="11.42578125" style="16"/>
    <col min="2233" max="2233" width="16" style="16" customWidth="1"/>
    <col min="2234" max="2240" width="17.5703125" style="16" customWidth="1"/>
    <col min="2241" max="2241" width="7.85546875" style="16" customWidth="1"/>
    <col min="2242" max="2242" width="14.28515625" style="16" customWidth="1"/>
    <col min="2243" max="2243" width="7.85546875" style="16" customWidth="1"/>
    <col min="2244" max="2488" width="11.42578125" style="16"/>
    <col min="2489" max="2489" width="16" style="16" customWidth="1"/>
    <col min="2490" max="2496" width="17.5703125" style="16" customWidth="1"/>
    <col min="2497" max="2497" width="7.85546875" style="16" customWidth="1"/>
    <col min="2498" max="2498" width="14.28515625" style="16" customWidth="1"/>
    <col min="2499" max="2499" width="7.85546875" style="16" customWidth="1"/>
    <col min="2500" max="2744" width="11.42578125" style="16"/>
    <col min="2745" max="2745" width="16" style="16" customWidth="1"/>
    <col min="2746" max="2752" width="17.5703125" style="16" customWidth="1"/>
    <col min="2753" max="2753" width="7.85546875" style="16" customWidth="1"/>
    <col min="2754" max="2754" width="14.28515625" style="16" customWidth="1"/>
    <col min="2755" max="2755" width="7.85546875" style="16" customWidth="1"/>
    <col min="2756" max="3000" width="11.42578125" style="16"/>
    <col min="3001" max="3001" width="16" style="16" customWidth="1"/>
    <col min="3002" max="3008" width="17.5703125" style="16" customWidth="1"/>
    <col min="3009" max="3009" width="7.85546875" style="16" customWidth="1"/>
    <col min="3010" max="3010" width="14.28515625" style="16" customWidth="1"/>
    <col min="3011" max="3011" width="7.85546875" style="16" customWidth="1"/>
    <col min="3012" max="3256" width="11.42578125" style="16"/>
    <col min="3257" max="3257" width="16" style="16" customWidth="1"/>
    <col min="3258" max="3264" width="17.5703125" style="16" customWidth="1"/>
    <col min="3265" max="3265" width="7.85546875" style="16" customWidth="1"/>
    <col min="3266" max="3266" width="14.28515625" style="16" customWidth="1"/>
    <col min="3267" max="3267" width="7.85546875" style="16" customWidth="1"/>
    <col min="3268" max="3512" width="11.42578125" style="16"/>
    <col min="3513" max="3513" width="16" style="16" customWidth="1"/>
    <col min="3514" max="3520" width="17.5703125" style="16" customWidth="1"/>
    <col min="3521" max="3521" width="7.85546875" style="16" customWidth="1"/>
    <col min="3522" max="3522" width="14.28515625" style="16" customWidth="1"/>
    <col min="3523" max="3523" width="7.85546875" style="16" customWidth="1"/>
    <col min="3524" max="3768" width="11.42578125" style="16"/>
    <col min="3769" max="3769" width="16" style="16" customWidth="1"/>
    <col min="3770" max="3776" width="17.5703125" style="16" customWidth="1"/>
    <col min="3777" max="3777" width="7.85546875" style="16" customWidth="1"/>
    <col min="3778" max="3778" width="14.28515625" style="16" customWidth="1"/>
    <col min="3779" max="3779" width="7.85546875" style="16" customWidth="1"/>
    <col min="3780" max="4024" width="11.42578125" style="16"/>
    <col min="4025" max="4025" width="16" style="16" customWidth="1"/>
    <col min="4026" max="4032" width="17.5703125" style="16" customWidth="1"/>
    <col min="4033" max="4033" width="7.85546875" style="16" customWidth="1"/>
    <col min="4034" max="4034" width="14.28515625" style="16" customWidth="1"/>
    <col min="4035" max="4035" width="7.85546875" style="16" customWidth="1"/>
    <col min="4036" max="4280" width="11.42578125" style="16"/>
    <col min="4281" max="4281" width="16" style="16" customWidth="1"/>
    <col min="4282" max="4288" width="17.5703125" style="16" customWidth="1"/>
    <col min="4289" max="4289" width="7.85546875" style="16" customWidth="1"/>
    <col min="4290" max="4290" width="14.28515625" style="16" customWidth="1"/>
    <col min="4291" max="4291" width="7.85546875" style="16" customWidth="1"/>
    <col min="4292" max="4536" width="11.42578125" style="16"/>
    <col min="4537" max="4537" width="16" style="16" customWidth="1"/>
    <col min="4538" max="4544" width="17.5703125" style="16" customWidth="1"/>
    <col min="4545" max="4545" width="7.85546875" style="16" customWidth="1"/>
    <col min="4546" max="4546" width="14.28515625" style="16" customWidth="1"/>
    <col min="4547" max="4547" width="7.85546875" style="16" customWidth="1"/>
    <col min="4548" max="4792" width="11.42578125" style="16"/>
    <col min="4793" max="4793" width="16" style="16" customWidth="1"/>
    <col min="4794" max="4800" width="17.5703125" style="16" customWidth="1"/>
    <col min="4801" max="4801" width="7.85546875" style="16" customWidth="1"/>
    <col min="4802" max="4802" width="14.28515625" style="16" customWidth="1"/>
    <col min="4803" max="4803" width="7.85546875" style="16" customWidth="1"/>
    <col min="4804" max="5048" width="11.42578125" style="16"/>
    <col min="5049" max="5049" width="16" style="16" customWidth="1"/>
    <col min="5050" max="5056" width="17.5703125" style="16" customWidth="1"/>
    <col min="5057" max="5057" width="7.85546875" style="16" customWidth="1"/>
    <col min="5058" max="5058" width="14.28515625" style="16" customWidth="1"/>
    <col min="5059" max="5059" width="7.85546875" style="16" customWidth="1"/>
    <col min="5060" max="5304" width="11.42578125" style="16"/>
    <col min="5305" max="5305" width="16" style="16" customWidth="1"/>
    <col min="5306" max="5312" width="17.5703125" style="16" customWidth="1"/>
    <col min="5313" max="5313" width="7.85546875" style="16" customWidth="1"/>
    <col min="5314" max="5314" width="14.28515625" style="16" customWidth="1"/>
    <col min="5315" max="5315" width="7.85546875" style="16" customWidth="1"/>
    <col min="5316" max="5560" width="11.42578125" style="16"/>
    <col min="5561" max="5561" width="16" style="16" customWidth="1"/>
    <col min="5562" max="5568" width="17.5703125" style="16" customWidth="1"/>
    <col min="5569" max="5569" width="7.85546875" style="16" customWidth="1"/>
    <col min="5570" max="5570" width="14.28515625" style="16" customWidth="1"/>
    <col min="5571" max="5571" width="7.85546875" style="16" customWidth="1"/>
    <col min="5572" max="5816" width="11.42578125" style="16"/>
    <col min="5817" max="5817" width="16" style="16" customWidth="1"/>
    <col min="5818" max="5824" width="17.5703125" style="16" customWidth="1"/>
    <col min="5825" max="5825" width="7.85546875" style="16" customWidth="1"/>
    <col min="5826" max="5826" width="14.28515625" style="16" customWidth="1"/>
    <col min="5827" max="5827" width="7.85546875" style="16" customWidth="1"/>
    <col min="5828" max="6072" width="11.42578125" style="16"/>
    <col min="6073" max="6073" width="16" style="16" customWidth="1"/>
    <col min="6074" max="6080" width="17.5703125" style="16" customWidth="1"/>
    <col min="6081" max="6081" width="7.85546875" style="16" customWidth="1"/>
    <col min="6082" max="6082" width="14.28515625" style="16" customWidth="1"/>
    <col min="6083" max="6083" width="7.85546875" style="16" customWidth="1"/>
    <col min="6084" max="6328" width="11.42578125" style="16"/>
    <col min="6329" max="6329" width="16" style="16" customWidth="1"/>
    <col min="6330" max="6336" width="17.5703125" style="16" customWidth="1"/>
    <col min="6337" max="6337" width="7.85546875" style="16" customWidth="1"/>
    <col min="6338" max="6338" width="14.28515625" style="16" customWidth="1"/>
    <col min="6339" max="6339" width="7.85546875" style="16" customWidth="1"/>
    <col min="6340" max="6584" width="11.42578125" style="16"/>
    <col min="6585" max="6585" width="16" style="16" customWidth="1"/>
    <col min="6586" max="6592" width="17.5703125" style="16" customWidth="1"/>
    <col min="6593" max="6593" width="7.85546875" style="16" customWidth="1"/>
    <col min="6594" max="6594" width="14.28515625" style="16" customWidth="1"/>
    <col min="6595" max="6595" width="7.85546875" style="16" customWidth="1"/>
    <col min="6596" max="6840" width="11.42578125" style="16"/>
    <col min="6841" max="6841" width="16" style="16" customWidth="1"/>
    <col min="6842" max="6848" width="17.5703125" style="16" customWidth="1"/>
    <col min="6849" max="6849" width="7.85546875" style="16" customWidth="1"/>
    <col min="6850" max="6850" width="14.28515625" style="16" customWidth="1"/>
    <col min="6851" max="6851" width="7.85546875" style="16" customWidth="1"/>
    <col min="6852" max="7096" width="11.42578125" style="16"/>
    <col min="7097" max="7097" width="16" style="16" customWidth="1"/>
    <col min="7098" max="7104" width="17.5703125" style="16" customWidth="1"/>
    <col min="7105" max="7105" width="7.85546875" style="16" customWidth="1"/>
    <col min="7106" max="7106" width="14.28515625" style="16" customWidth="1"/>
    <col min="7107" max="7107" width="7.85546875" style="16" customWidth="1"/>
    <col min="7108" max="7352" width="11.42578125" style="16"/>
    <col min="7353" max="7353" width="16" style="16" customWidth="1"/>
    <col min="7354" max="7360" width="17.5703125" style="16" customWidth="1"/>
    <col min="7361" max="7361" width="7.85546875" style="16" customWidth="1"/>
    <col min="7362" max="7362" width="14.28515625" style="16" customWidth="1"/>
    <col min="7363" max="7363" width="7.85546875" style="16" customWidth="1"/>
    <col min="7364" max="7608" width="11.42578125" style="16"/>
    <col min="7609" max="7609" width="16" style="16" customWidth="1"/>
    <col min="7610" max="7616" width="17.5703125" style="16" customWidth="1"/>
    <col min="7617" max="7617" width="7.85546875" style="16" customWidth="1"/>
    <col min="7618" max="7618" width="14.28515625" style="16" customWidth="1"/>
    <col min="7619" max="7619" width="7.85546875" style="16" customWidth="1"/>
    <col min="7620" max="7864" width="11.42578125" style="16"/>
    <col min="7865" max="7865" width="16" style="16" customWidth="1"/>
    <col min="7866" max="7872" width="17.5703125" style="16" customWidth="1"/>
    <col min="7873" max="7873" width="7.85546875" style="16" customWidth="1"/>
    <col min="7874" max="7874" width="14.28515625" style="16" customWidth="1"/>
    <col min="7875" max="7875" width="7.85546875" style="16" customWidth="1"/>
    <col min="7876" max="8120" width="11.42578125" style="16"/>
    <col min="8121" max="8121" width="16" style="16" customWidth="1"/>
    <col min="8122" max="8128" width="17.5703125" style="16" customWidth="1"/>
    <col min="8129" max="8129" width="7.85546875" style="16" customWidth="1"/>
    <col min="8130" max="8130" width="14.28515625" style="16" customWidth="1"/>
    <col min="8131" max="8131" width="7.85546875" style="16" customWidth="1"/>
    <col min="8132" max="8376" width="11.42578125" style="16"/>
    <col min="8377" max="8377" width="16" style="16" customWidth="1"/>
    <col min="8378" max="8384" width="17.5703125" style="16" customWidth="1"/>
    <col min="8385" max="8385" width="7.85546875" style="16" customWidth="1"/>
    <col min="8386" max="8386" width="14.28515625" style="16" customWidth="1"/>
    <col min="8387" max="8387" width="7.85546875" style="16" customWidth="1"/>
    <col min="8388" max="8632" width="11.42578125" style="16"/>
    <col min="8633" max="8633" width="16" style="16" customWidth="1"/>
    <col min="8634" max="8640" width="17.5703125" style="16" customWidth="1"/>
    <col min="8641" max="8641" width="7.85546875" style="16" customWidth="1"/>
    <col min="8642" max="8642" width="14.28515625" style="16" customWidth="1"/>
    <col min="8643" max="8643" width="7.85546875" style="16" customWidth="1"/>
    <col min="8644" max="8888" width="11.42578125" style="16"/>
    <col min="8889" max="8889" width="16" style="16" customWidth="1"/>
    <col min="8890" max="8896" width="17.5703125" style="16" customWidth="1"/>
    <col min="8897" max="8897" width="7.85546875" style="16" customWidth="1"/>
    <col min="8898" max="8898" width="14.28515625" style="16" customWidth="1"/>
    <col min="8899" max="8899" width="7.85546875" style="16" customWidth="1"/>
    <col min="8900" max="9144" width="11.42578125" style="16"/>
    <col min="9145" max="9145" width="16" style="16" customWidth="1"/>
    <col min="9146" max="9152" width="17.5703125" style="16" customWidth="1"/>
    <col min="9153" max="9153" width="7.85546875" style="16" customWidth="1"/>
    <col min="9154" max="9154" width="14.28515625" style="16" customWidth="1"/>
    <col min="9155" max="9155" width="7.85546875" style="16" customWidth="1"/>
    <col min="9156" max="9400" width="11.42578125" style="16"/>
    <col min="9401" max="9401" width="16" style="16" customWidth="1"/>
    <col min="9402" max="9408" width="17.5703125" style="16" customWidth="1"/>
    <col min="9409" max="9409" width="7.85546875" style="16" customWidth="1"/>
    <col min="9410" max="9410" width="14.28515625" style="16" customWidth="1"/>
    <col min="9411" max="9411" width="7.85546875" style="16" customWidth="1"/>
    <col min="9412" max="9656" width="11.42578125" style="16"/>
    <col min="9657" max="9657" width="16" style="16" customWidth="1"/>
    <col min="9658" max="9664" width="17.5703125" style="16" customWidth="1"/>
    <col min="9665" max="9665" width="7.85546875" style="16" customWidth="1"/>
    <col min="9666" max="9666" width="14.28515625" style="16" customWidth="1"/>
    <col min="9667" max="9667" width="7.85546875" style="16" customWidth="1"/>
    <col min="9668" max="9912" width="11.42578125" style="16"/>
    <col min="9913" max="9913" width="16" style="16" customWidth="1"/>
    <col min="9914" max="9920" width="17.5703125" style="16" customWidth="1"/>
    <col min="9921" max="9921" width="7.85546875" style="16" customWidth="1"/>
    <col min="9922" max="9922" width="14.28515625" style="16" customWidth="1"/>
    <col min="9923" max="9923" width="7.85546875" style="16" customWidth="1"/>
    <col min="9924" max="10168" width="11.42578125" style="16"/>
    <col min="10169" max="10169" width="16" style="16" customWidth="1"/>
    <col min="10170" max="10176" width="17.5703125" style="16" customWidth="1"/>
    <col min="10177" max="10177" width="7.85546875" style="16" customWidth="1"/>
    <col min="10178" max="10178" width="14.28515625" style="16" customWidth="1"/>
    <col min="10179" max="10179" width="7.85546875" style="16" customWidth="1"/>
    <col min="10180" max="10424" width="11.42578125" style="16"/>
    <col min="10425" max="10425" width="16" style="16" customWidth="1"/>
    <col min="10426" max="10432" width="17.5703125" style="16" customWidth="1"/>
    <col min="10433" max="10433" width="7.85546875" style="16" customWidth="1"/>
    <col min="10434" max="10434" width="14.28515625" style="16" customWidth="1"/>
    <col min="10435" max="10435" width="7.85546875" style="16" customWidth="1"/>
    <col min="10436" max="10680" width="11.42578125" style="16"/>
    <col min="10681" max="10681" width="16" style="16" customWidth="1"/>
    <col min="10682" max="10688" width="17.5703125" style="16" customWidth="1"/>
    <col min="10689" max="10689" width="7.85546875" style="16" customWidth="1"/>
    <col min="10690" max="10690" width="14.28515625" style="16" customWidth="1"/>
    <col min="10691" max="10691" width="7.85546875" style="16" customWidth="1"/>
    <col min="10692" max="10936" width="11.42578125" style="16"/>
    <col min="10937" max="10937" width="16" style="16" customWidth="1"/>
    <col min="10938" max="10944" width="17.5703125" style="16" customWidth="1"/>
    <col min="10945" max="10945" width="7.85546875" style="16" customWidth="1"/>
    <col min="10946" max="10946" width="14.28515625" style="16" customWidth="1"/>
    <col min="10947" max="10947" width="7.85546875" style="16" customWidth="1"/>
    <col min="10948" max="11192" width="11.42578125" style="16"/>
    <col min="11193" max="11193" width="16" style="16" customWidth="1"/>
    <col min="11194" max="11200" width="17.5703125" style="16" customWidth="1"/>
    <col min="11201" max="11201" width="7.85546875" style="16" customWidth="1"/>
    <col min="11202" max="11202" width="14.28515625" style="16" customWidth="1"/>
    <col min="11203" max="11203" width="7.85546875" style="16" customWidth="1"/>
    <col min="11204" max="11448" width="11.42578125" style="16"/>
    <col min="11449" max="11449" width="16" style="16" customWidth="1"/>
    <col min="11450" max="11456" width="17.5703125" style="16" customWidth="1"/>
    <col min="11457" max="11457" width="7.85546875" style="16" customWidth="1"/>
    <col min="11458" max="11458" width="14.28515625" style="16" customWidth="1"/>
    <col min="11459" max="11459" width="7.85546875" style="16" customWidth="1"/>
    <col min="11460" max="11704" width="11.42578125" style="16"/>
    <col min="11705" max="11705" width="16" style="16" customWidth="1"/>
    <col min="11706" max="11712" width="17.5703125" style="16" customWidth="1"/>
    <col min="11713" max="11713" width="7.85546875" style="16" customWidth="1"/>
    <col min="11714" max="11714" width="14.28515625" style="16" customWidth="1"/>
    <col min="11715" max="11715" width="7.85546875" style="16" customWidth="1"/>
    <col min="11716" max="11960" width="11.42578125" style="16"/>
    <col min="11961" max="11961" width="16" style="16" customWidth="1"/>
    <col min="11962" max="11968" width="17.5703125" style="16" customWidth="1"/>
    <col min="11969" max="11969" width="7.85546875" style="16" customWidth="1"/>
    <col min="11970" max="11970" width="14.28515625" style="16" customWidth="1"/>
    <col min="11971" max="11971" width="7.85546875" style="16" customWidth="1"/>
    <col min="11972" max="12216" width="11.42578125" style="16"/>
    <col min="12217" max="12217" width="16" style="16" customWidth="1"/>
    <col min="12218" max="12224" width="17.5703125" style="16" customWidth="1"/>
    <col min="12225" max="12225" width="7.85546875" style="16" customWidth="1"/>
    <col min="12226" max="12226" width="14.28515625" style="16" customWidth="1"/>
    <col min="12227" max="12227" width="7.85546875" style="16" customWidth="1"/>
    <col min="12228" max="12472" width="11.42578125" style="16"/>
    <col min="12473" max="12473" width="16" style="16" customWidth="1"/>
    <col min="12474" max="12480" width="17.5703125" style="16" customWidth="1"/>
    <col min="12481" max="12481" width="7.85546875" style="16" customWidth="1"/>
    <col min="12482" max="12482" width="14.28515625" style="16" customWidth="1"/>
    <col min="12483" max="12483" width="7.85546875" style="16" customWidth="1"/>
    <col min="12484" max="12728" width="11.42578125" style="16"/>
    <col min="12729" max="12729" width="16" style="16" customWidth="1"/>
    <col min="12730" max="12736" width="17.5703125" style="16" customWidth="1"/>
    <col min="12737" max="12737" width="7.85546875" style="16" customWidth="1"/>
    <col min="12738" max="12738" width="14.28515625" style="16" customWidth="1"/>
    <col min="12739" max="12739" width="7.85546875" style="16" customWidth="1"/>
    <col min="12740" max="12984" width="11.42578125" style="16"/>
    <col min="12985" max="12985" width="16" style="16" customWidth="1"/>
    <col min="12986" max="12992" width="17.5703125" style="16" customWidth="1"/>
    <col min="12993" max="12993" width="7.85546875" style="16" customWidth="1"/>
    <col min="12994" max="12994" width="14.28515625" style="16" customWidth="1"/>
    <col min="12995" max="12995" width="7.85546875" style="16" customWidth="1"/>
    <col min="12996" max="13240" width="11.42578125" style="16"/>
    <col min="13241" max="13241" width="16" style="16" customWidth="1"/>
    <col min="13242" max="13248" width="17.5703125" style="16" customWidth="1"/>
    <col min="13249" max="13249" width="7.85546875" style="16" customWidth="1"/>
    <col min="13250" max="13250" width="14.28515625" style="16" customWidth="1"/>
    <col min="13251" max="13251" width="7.85546875" style="16" customWidth="1"/>
    <col min="13252" max="13496" width="11.42578125" style="16"/>
    <col min="13497" max="13497" width="16" style="16" customWidth="1"/>
    <col min="13498" max="13504" width="17.5703125" style="16" customWidth="1"/>
    <col min="13505" max="13505" width="7.85546875" style="16" customWidth="1"/>
    <col min="13506" max="13506" width="14.28515625" style="16" customWidth="1"/>
    <col min="13507" max="13507" width="7.85546875" style="16" customWidth="1"/>
    <col min="13508" max="13752" width="11.42578125" style="16"/>
    <col min="13753" max="13753" width="16" style="16" customWidth="1"/>
    <col min="13754" max="13760" width="17.5703125" style="16" customWidth="1"/>
    <col min="13761" max="13761" width="7.85546875" style="16" customWidth="1"/>
    <col min="13762" max="13762" width="14.28515625" style="16" customWidth="1"/>
    <col min="13763" max="13763" width="7.85546875" style="16" customWidth="1"/>
    <col min="13764" max="14008" width="11.42578125" style="16"/>
    <col min="14009" max="14009" width="16" style="16" customWidth="1"/>
    <col min="14010" max="14016" width="17.5703125" style="16" customWidth="1"/>
    <col min="14017" max="14017" width="7.85546875" style="16" customWidth="1"/>
    <col min="14018" max="14018" width="14.28515625" style="16" customWidth="1"/>
    <col min="14019" max="14019" width="7.85546875" style="16" customWidth="1"/>
    <col min="14020" max="14264" width="11.42578125" style="16"/>
    <col min="14265" max="14265" width="16" style="16" customWidth="1"/>
    <col min="14266" max="14272" width="17.5703125" style="16" customWidth="1"/>
    <col min="14273" max="14273" width="7.85546875" style="16" customWidth="1"/>
    <col min="14274" max="14274" width="14.28515625" style="16" customWidth="1"/>
    <col min="14275" max="14275" width="7.85546875" style="16" customWidth="1"/>
    <col min="14276" max="14520" width="11.42578125" style="16"/>
    <col min="14521" max="14521" width="16" style="16" customWidth="1"/>
    <col min="14522" max="14528" width="17.5703125" style="16" customWidth="1"/>
    <col min="14529" max="14529" width="7.85546875" style="16" customWidth="1"/>
    <col min="14530" max="14530" width="14.28515625" style="16" customWidth="1"/>
    <col min="14531" max="14531" width="7.85546875" style="16" customWidth="1"/>
    <col min="14532" max="14776" width="11.42578125" style="16"/>
    <col min="14777" max="14777" width="16" style="16" customWidth="1"/>
    <col min="14778" max="14784" width="17.5703125" style="16" customWidth="1"/>
    <col min="14785" max="14785" width="7.85546875" style="16" customWidth="1"/>
    <col min="14786" max="14786" width="14.28515625" style="16" customWidth="1"/>
    <col min="14787" max="14787" width="7.85546875" style="16" customWidth="1"/>
    <col min="14788" max="15032" width="11.42578125" style="16"/>
    <col min="15033" max="15033" width="16" style="16" customWidth="1"/>
    <col min="15034" max="15040" width="17.5703125" style="16" customWidth="1"/>
    <col min="15041" max="15041" width="7.85546875" style="16" customWidth="1"/>
    <col min="15042" max="15042" width="14.28515625" style="16" customWidth="1"/>
    <col min="15043" max="15043" width="7.85546875" style="16" customWidth="1"/>
    <col min="15044" max="15288" width="11.42578125" style="16"/>
    <col min="15289" max="15289" width="16" style="16" customWidth="1"/>
    <col min="15290" max="15296" width="17.5703125" style="16" customWidth="1"/>
    <col min="15297" max="15297" width="7.85546875" style="16" customWidth="1"/>
    <col min="15298" max="15298" width="14.28515625" style="16" customWidth="1"/>
    <col min="15299" max="15299" width="7.85546875" style="16" customWidth="1"/>
    <col min="15300" max="15544" width="11.42578125" style="16"/>
    <col min="15545" max="15545" width="16" style="16" customWidth="1"/>
    <col min="15546" max="15552" width="17.5703125" style="16" customWidth="1"/>
    <col min="15553" max="15553" width="7.85546875" style="16" customWidth="1"/>
    <col min="15554" max="15554" width="14.28515625" style="16" customWidth="1"/>
    <col min="15555" max="15555" width="7.85546875" style="16" customWidth="1"/>
    <col min="15556" max="15800" width="11.42578125" style="16"/>
    <col min="15801" max="15801" width="16" style="16" customWidth="1"/>
    <col min="15802" max="15808" width="17.5703125" style="16" customWidth="1"/>
    <col min="15809" max="15809" width="7.85546875" style="16" customWidth="1"/>
    <col min="15810" max="15810" width="14.28515625" style="16" customWidth="1"/>
    <col min="15811" max="15811" width="7.85546875" style="16" customWidth="1"/>
    <col min="15812" max="16056" width="11.42578125" style="16"/>
    <col min="16057" max="16057" width="16" style="16" customWidth="1"/>
    <col min="16058" max="16064" width="17.5703125" style="16" customWidth="1"/>
    <col min="16065" max="16065" width="7.85546875" style="16" customWidth="1"/>
    <col min="16066" max="16066" width="14.28515625" style="16" customWidth="1"/>
    <col min="16067" max="16067" width="7.85546875" style="16" customWidth="1"/>
    <col min="16068" max="16384" width="11.42578125" style="16"/>
  </cols>
  <sheetData>
    <row r="1" spans="1:7" s="106" customFormat="1" ht="39.950000000000003" customHeight="1" x14ac:dyDescent="0.2">
      <c r="A1" s="333" t="str">
        <f>SAŽETAK!A1:J1</f>
        <v>POLUGODIŠNJI IZVJEŠTAJ O IZVRŠENJU FINANCIJSKOG PLANA ELEKTROTEHNIČKE I EKONOMSKE ŠKOLE NOVA GRADIŠKA ZA 2026. GODINU</v>
      </c>
      <c r="B1" s="333"/>
      <c r="C1" s="333"/>
      <c r="D1" s="333"/>
      <c r="E1" s="333"/>
      <c r="F1" s="333"/>
      <c r="G1" s="333"/>
    </row>
    <row r="2" spans="1:7" s="106" customFormat="1" ht="15" customHeight="1" x14ac:dyDescent="0.2">
      <c r="A2" s="333" t="s">
        <v>153</v>
      </c>
      <c r="B2" s="333"/>
      <c r="C2" s="333"/>
      <c r="D2" s="333"/>
      <c r="E2" s="333"/>
      <c r="F2" s="333"/>
      <c r="G2" s="333"/>
    </row>
    <row r="3" spans="1:7" s="106" customFormat="1" ht="15" customHeight="1" x14ac:dyDescent="0.2">
      <c r="A3" s="153"/>
      <c r="B3" s="153"/>
      <c r="C3" s="153"/>
      <c r="D3" s="153"/>
      <c r="E3" s="153"/>
      <c r="F3" s="153"/>
      <c r="G3" s="153"/>
    </row>
    <row r="4" spans="1:7" s="106" customFormat="1" ht="15" customHeight="1" x14ac:dyDescent="0.2">
      <c r="A4" s="333" t="s">
        <v>184</v>
      </c>
      <c r="B4" s="333"/>
      <c r="C4" s="333"/>
      <c r="D4" s="333"/>
      <c r="E4" s="333"/>
      <c r="F4" s="333"/>
      <c r="G4" s="333"/>
    </row>
    <row r="5" spans="1:7" s="105" customFormat="1" ht="15" customHeight="1" x14ac:dyDescent="0.2">
      <c r="A5" s="154"/>
      <c r="B5" s="154"/>
      <c r="C5" s="154"/>
      <c r="D5" s="154"/>
      <c r="E5" s="154"/>
      <c r="F5" s="154"/>
      <c r="G5" s="154"/>
    </row>
    <row r="6" spans="1:7" s="105" customFormat="1" ht="15" customHeight="1" x14ac:dyDescent="0.2">
      <c r="A6" s="333" t="s">
        <v>194</v>
      </c>
      <c r="B6" s="333"/>
      <c r="C6" s="333"/>
      <c r="D6" s="333"/>
      <c r="E6" s="333"/>
      <c r="F6" s="333"/>
      <c r="G6" s="333"/>
    </row>
    <row r="7" spans="1:7" s="143" customFormat="1" ht="15" customHeight="1" x14ac:dyDescent="0.2">
      <c r="D7" s="144"/>
      <c r="E7" s="144"/>
      <c r="F7" s="145"/>
      <c r="G7" s="145"/>
    </row>
    <row r="8" spans="1:7" s="39" customFormat="1" ht="57.6" customHeight="1" x14ac:dyDescent="0.2">
      <c r="A8" s="332" t="s">
        <v>158</v>
      </c>
      <c r="B8" s="332"/>
      <c r="C8" s="128" t="s">
        <v>218</v>
      </c>
      <c r="D8" s="128" t="s">
        <v>216</v>
      </c>
      <c r="E8" s="128" t="s">
        <v>219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31">
        <v>1</v>
      </c>
      <c r="B9" s="331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ht="20.100000000000001" customHeight="1" x14ac:dyDescent="0.2">
      <c r="A10" s="269"/>
      <c r="B10" s="270" t="s">
        <v>84</v>
      </c>
      <c r="C10" s="271">
        <f>C11+C13+C15+C17+C22+C24</f>
        <v>833451.85999999987</v>
      </c>
      <c r="D10" s="271">
        <f>D11+D13+D15+D17+D22+D24</f>
        <v>1841535</v>
      </c>
      <c r="E10" s="271">
        <f>E11+E13+E15+E17+E22+E24</f>
        <v>847573.89</v>
      </c>
      <c r="F10" s="283">
        <f t="shared" ref="F10" si="0">IF(C10=0,0,E10/C10*100)</f>
        <v>101.69440260172917</v>
      </c>
      <c r="G10" s="273">
        <f t="shared" ref="G10" si="1">IF(D10=0,0,E10/D10*100)</f>
        <v>46.025402178074273</v>
      </c>
    </row>
    <row r="11" spans="1:7" s="135" customFormat="1" ht="15" customHeight="1" x14ac:dyDescent="0.2">
      <c r="A11" s="151">
        <v>1</v>
      </c>
      <c r="B11" s="152" t="s">
        <v>92</v>
      </c>
      <c r="C11" s="204">
        <f>C12</f>
        <v>5750.74</v>
      </c>
      <c r="D11" s="204">
        <f>D12</f>
        <v>12782</v>
      </c>
      <c r="E11" s="204">
        <f>E12</f>
        <v>1588.59</v>
      </c>
      <c r="F11" s="284">
        <f>IF(C11=0,0,E11/C11*100)</f>
        <v>27.624097072724553</v>
      </c>
      <c r="G11" s="205">
        <f>IF(D11=0,0,E11/D11*100)</f>
        <v>12.428336723517445</v>
      </c>
    </row>
    <row r="12" spans="1:7" s="132" customFormat="1" ht="15" customHeight="1" x14ac:dyDescent="0.2">
      <c r="A12" s="40" t="s">
        <v>189</v>
      </c>
      <c r="B12" s="41" t="s">
        <v>179</v>
      </c>
      <c r="C12" s="102">
        <v>5750.74</v>
      </c>
      <c r="D12" s="102">
        <v>12782</v>
      </c>
      <c r="E12" s="102">
        <f>E31</f>
        <v>1588.59</v>
      </c>
      <c r="F12" s="228">
        <f t="shared" ref="F12" si="2">IF(C12=0,0,E12/C12*100)</f>
        <v>27.624097072724553</v>
      </c>
      <c r="G12" s="134">
        <f t="shared" ref="G12" si="3">IF(D12=0,0,E12/D12*100)</f>
        <v>12.428336723517445</v>
      </c>
    </row>
    <row r="13" spans="1:7" s="135" customFormat="1" ht="15" customHeight="1" x14ac:dyDescent="0.2">
      <c r="A13" s="151">
        <v>3</v>
      </c>
      <c r="B13" s="152" t="s">
        <v>93</v>
      </c>
      <c r="C13" s="204">
        <f>C14</f>
        <v>18767.47</v>
      </c>
      <c r="D13" s="204">
        <f>D14</f>
        <v>50000</v>
      </c>
      <c r="E13" s="204">
        <f>E14</f>
        <v>2475.35</v>
      </c>
      <c r="F13" s="284">
        <f t="shared" ref="F13:F25" si="4">IF(C13=0,0,E13/C13*100)</f>
        <v>13.189577497659513</v>
      </c>
      <c r="G13" s="205">
        <f t="shared" ref="G13:G25" si="5">IF(D13=0,0,E13/D13*100)</f>
        <v>4.9506999999999994</v>
      </c>
    </row>
    <row r="14" spans="1:7" s="132" customFormat="1" ht="15" customHeight="1" x14ac:dyDescent="0.2">
      <c r="A14" s="40" t="s">
        <v>103</v>
      </c>
      <c r="B14" s="41" t="s">
        <v>220</v>
      </c>
      <c r="C14" s="102">
        <v>18767.47</v>
      </c>
      <c r="D14" s="102">
        <v>50000</v>
      </c>
      <c r="E14" s="102">
        <v>2475.35</v>
      </c>
      <c r="F14" s="228">
        <f t="shared" si="4"/>
        <v>13.189577497659513</v>
      </c>
      <c r="G14" s="134">
        <f t="shared" si="5"/>
        <v>4.9506999999999994</v>
      </c>
    </row>
    <row r="15" spans="1:7" s="135" customFormat="1" ht="15" customHeight="1" x14ac:dyDescent="0.2">
      <c r="A15" s="151">
        <v>4</v>
      </c>
      <c r="B15" s="152" t="s">
        <v>99</v>
      </c>
      <c r="C15" s="204">
        <f>C16</f>
        <v>200</v>
      </c>
      <c r="D15" s="204">
        <f>D16</f>
        <v>1565</v>
      </c>
      <c r="E15" s="204">
        <f>E16</f>
        <v>120</v>
      </c>
      <c r="F15" s="284">
        <f t="shared" si="4"/>
        <v>60</v>
      </c>
      <c r="G15" s="205">
        <f t="shared" si="5"/>
        <v>7.6677316293929714</v>
      </c>
    </row>
    <row r="16" spans="1:7" s="132" customFormat="1" ht="15" customHeight="1" x14ac:dyDescent="0.2">
      <c r="A16" s="309" t="s">
        <v>221</v>
      </c>
      <c r="B16" s="137" t="s">
        <v>222</v>
      </c>
      <c r="C16" s="138">
        <v>200</v>
      </c>
      <c r="D16" s="138">
        <v>1565</v>
      </c>
      <c r="E16" s="138">
        <v>120</v>
      </c>
      <c r="F16" s="228">
        <f t="shared" si="4"/>
        <v>60</v>
      </c>
      <c r="G16" s="134">
        <f t="shared" si="5"/>
        <v>7.6677316293929714</v>
      </c>
    </row>
    <row r="17" spans="1:7" s="135" customFormat="1" ht="15" customHeight="1" x14ac:dyDescent="0.2">
      <c r="A17" s="151">
        <v>5</v>
      </c>
      <c r="B17" s="152" t="s">
        <v>94</v>
      </c>
      <c r="C17" s="204">
        <f>SUM(C18:C21)</f>
        <v>804178.64999999991</v>
      </c>
      <c r="D17" s="204">
        <f>SUM(D18:D21)</f>
        <v>1774188</v>
      </c>
      <c r="E17" s="204">
        <f>SUM(E18:E21)</f>
        <v>842369.95000000007</v>
      </c>
      <c r="F17" s="284">
        <f t="shared" si="4"/>
        <v>104.74910643300468</v>
      </c>
      <c r="G17" s="205">
        <f t="shared" si="5"/>
        <v>47.479182025805613</v>
      </c>
    </row>
    <row r="18" spans="1:7" s="132" customFormat="1" ht="15" customHeight="1" x14ac:dyDescent="0.2">
      <c r="A18" s="310" t="s">
        <v>223</v>
      </c>
      <c r="B18" s="41" t="s">
        <v>201</v>
      </c>
      <c r="C18" s="102">
        <v>57013.24</v>
      </c>
      <c r="D18" s="102">
        <v>119000</v>
      </c>
      <c r="E18" s="102">
        <f>'Posebni dio programska'!D29</f>
        <v>44501.310000000012</v>
      </c>
      <c r="F18" s="228">
        <f t="shared" si="4"/>
        <v>78.054343166604838</v>
      </c>
      <c r="G18" s="134">
        <f t="shared" si="5"/>
        <v>37.396058823529422</v>
      </c>
    </row>
    <row r="19" spans="1:7" s="132" customFormat="1" ht="15" customHeight="1" x14ac:dyDescent="0.2">
      <c r="A19" s="310" t="s">
        <v>224</v>
      </c>
      <c r="B19" s="41" t="s">
        <v>225</v>
      </c>
      <c r="C19" s="102">
        <v>19293.07</v>
      </c>
      <c r="D19" s="102">
        <v>36468</v>
      </c>
      <c r="E19" s="102">
        <f>'Posebni dio programska'!D170</f>
        <v>22785.329999999998</v>
      </c>
      <c r="F19" s="228">
        <f t="shared" ref="F19:F21" si="6">IF(C19=0,0,E19/C19*100)</f>
        <v>118.10111091702875</v>
      </c>
      <c r="G19" s="134">
        <f t="shared" ref="G19:G21" si="7">IF(D19=0,0,E19/D19*100)</f>
        <v>62.480338927278702</v>
      </c>
    </row>
    <row r="20" spans="1:7" s="132" customFormat="1" ht="15" customHeight="1" x14ac:dyDescent="0.2">
      <c r="A20" s="310" t="s">
        <v>226</v>
      </c>
      <c r="B20" s="41" t="s">
        <v>227</v>
      </c>
      <c r="C20" s="102">
        <v>727872.34</v>
      </c>
      <c r="D20" s="102">
        <v>1618720</v>
      </c>
      <c r="E20" s="102">
        <v>770089.56</v>
      </c>
      <c r="F20" s="228">
        <f t="shared" si="6"/>
        <v>105.80008576778725</v>
      </c>
      <c r="G20" s="134">
        <f t="shared" si="7"/>
        <v>47.573981911633886</v>
      </c>
    </row>
    <row r="21" spans="1:7" s="132" customFormat="1" ht="15" customHeight="1" x14ac:dyDescent="0.2">
      <c r="A21" s="310" t="s">
        <v>228</v>
      </c>
      <c r="B21" s="41" t="s">
        <v>229</v>
      </c>
      <c r="C21" s="102">
        <v>0</v>
      </c>
      <c r="D21" s="102">
        <v>0</v>
      </c>
      <c r="E21" s="102">
        <v>4993.75</v>
      </c>
      <c r="F21" s="228">
        <f t="shared" si="6"/>
        <v>0</v>
      </c>
      <c r="G21" s="134">
        <f t="shared" si="7"/>
        <v>0</v>
      </c>
    </row>
    <row r="22" spans="1:7" s="44" customFormat="1" ht="15" customHeight="1" x14ac:dyDescent="0.2">
      <c r="A22" s="206">
        <v>6</v>
      </c>
      <c r="B22" s="207" t="s">
        <v>95</v>
      </c>
      <c r="C22" s="208">
        <f>C23</f>
        <v>4555</v>
      </c>
      <c r="D22" s="208">
        <f>D23</f>
        <v>3000</v>
      </c>
      <c r="E22" s="208">
        <f>E23</f>
        <v>1020</v>
      </c>
      <c r="F22" s="284">
        <f t="shared" si="4"/>
        <v>22.39297475301866</v>
      </c>
      <c r="G22" s="205">
        <f t="shared" si="5"/>
        <v>34</v>
      </c>
    </row>
    <row r="23" spans="1:7" ht="15" customHeight="1" x14ac:dyDescent="0.2">
      <c r="A23" s="40" t="s">
        <v>104</v>
      </c>
      <c r="B23" s="41" t="s">
        <v>232</v>
      </c>
      <c r="C23" s="102">
        <v>4555</v>
      </c>
      <c r="D23" s="102">
        <v>3000</v>
      </c>
      <c r="E23" s="102">
        <v>1020</v>
      </c>
      <c r="F23" s="228">
        <f t="shared" si="4"/>
        <v>22.39297475301866</v>
      </c>
      <c r="G23" s="134">
        <f t="shared" si="5"/>
        <v>34</v>
      </c>
    </row>
    <row r="24" spans="1:7" s="50" customFormat="1" ht="15" customHeight="1" x14ac:dyDescent="0.2">
      <c r="A24" s="151">
        <v>7</v>
      </c>
      <c r="B24" s="152" t="s">
        <v>73</v>
      </c>
      <c r="C24" s="204">
        <f>C25</f>
        <v>0</v>
      </c>
      <c r="D24" s="204">
        <f>D25</f>
        <v>0</v>
      </c>
      <c r="E24" s="204">
        <f>E25</f>
        <v>0</v>
      </c>
      <c r="F24" s="284">
        <f t="shared" si="4"/>
        <v>0</v>
      </c>
      <c r="G24" s="205">
        <f t="shared" si="5"/>
        <v>0</v>
      </c>
    </row>
    <row r="25" spans="1:7" ht="15" customHeight="1" x14ac:dyDescent="0.2">
      <c r="A25" s="229" t="s">
        <v>105</v>
      </c>
      <c r="B25" s="230" t="s">
        <v>233</v>
      </c>
      <c r="C25" s="231">
        <v>0</v>
      </c>
      <c r="D25" s="231">
        <v>0</v>
      </c>
      <c r="E25" s="231">
        <v>0</v>
      </c>
      <c r="F25" s="285">
        <f t="shared" si="4"/>
        <v>0</v>
      </c>
      <c r="G25" s="232">
        <f t="shared" si="5"/>
        <v>0</v>
      </c>
    </row>
    <row r="26" spans="1:7" ht="15" customHeight="1" x14ac:dyDescent="0.2">
      <c r="A26" s="156"/>
      <c r="B26" s="157"/>
      <c r="C26" s="158"/>
      <c r="D26" s="158"/>
      <c r="E26" s="158"/>
      <c r="F26" s="160"/>
      <c r="G26" s="286"/>
    </row>
    <row r="27" spans="1:7" ht="15" customHeight="1" x14ac:dyDescent="0.2">
      <c r="A27" s="156"/>
      <c r="B27" s="157"/>
      <c r="C27" s="158"/>
      <c r="D27" s="158"/>
      <c r="E27" s="158"/>
      <c r="F27" s="160"/>
      <c r="G27" s="286"/>
    </row>
    <row r="28" spans="1:7" ht="15" customHeight="1" x14ac:dyDescent="0.2">
      <c r="A28" s="156"/>
      <c r="B28" s="157"/>
      <c r="C28" s="158"/>
      <c r="D28" s="158"/>
      <c r="E28" s="158"/>
      <c r="F28" s="160"/>
      <c r="G28" s="286"/>
    </row>
    <row r="29" spans="1:7" ht="20.100000000000001" customHeight="1" x14ac:dyDescent="0.2">
      <c r="A29" s="269"/>
      <c r="B29" s="270" t="s">
        <v>90</v>
      </c>
      <c r="C29" s="271">
        <f>C30+C32+C34+C36+C41+C43</f>
        <v>942476.94</v>
      </c>
      <c r="D29" s="271">
        <f>D30+D32+D34+D36+D41+D43</f>
        <v>1726535</v>
      </c>
      <c r="E29" s="271">
        <f>E30+E32+E34+E36+E41+E43</f>
        <v>854968.90999999992</v>
      </c>
      <c r="F29" s="283">
        <f t="shared" ref="F29" si="8">IF(C29=0,0,E29/C29*100)</f>
        <v>90.71510120979724</v>
      </c>
      <c r="G29" s="273">
        <f t="shared" ref="G29" si="9">IF(D29=0,0,E29/D29*100)</f>
        <v>49.519350027656543</v>
      </c>
    </row>
    <row r="30" spans="1:7" s="135" customFormat="1" ht="15" customHeight="1" x14ac:dyDescent="0.2">
      <c r="A30" s="151">
        <v>1</v>
      </c>
      <c r="B30" s="152" t="s">
        <v>92</v>
      </c>
      <c r="C30" s="204">
        <f>C31</f>
        <v>5750.74</v>
      </c>
      <c r="D30" s="204">
        <f>D31</f>
        <v>12782</v>
      </c>
      <c r="E30" s="204">
        <f>E31</f>
        <v>1588.59</v>
      </c>
      <c r="F30" s="284">
        <f t="shared" ref="F30:F44" si="10">IF(C30=0,0,E30/C30*100)</f>
        <v>27.624097072724553</v>
      </c>
      <c r="G30" s="205">
        <f t="shared" ref="G30:G44" si="11">IF(D30=0,0,E30/D30*100)</f>
        <v>12.428336723517445</v>
      </c>
    </row>
    <row r="31" spans="1:7" s="132" customFormat="1" ht="15" customHeight="1" x14ac:dyDescent="0.2">
      <c r="A31" s="40" t="s">
        <v>189</v>
      </c>
      <c r="B31" s="41" t="s">
        <v>179</v>
      </c>
      <c r="C31" s="102">
        <v>5750.74</v>
      </c>
      <c r="D31" s="102">
        <f>'Posebni dio programska'!C161</f>
        <v>12782</v>
      </c>
      <c r="E31" s="102">
        <f>'Posebni dio programska'!D161</f>
        <v>1588.59</v>
      </c>
      <c r="F31" s="228">
        <f t="shared" si="10"/>
        <v>27.624097072724553</v>
      </c>
      <c r="G31" s="134">
        <f t="shared" si="11"/>
        <v>12.428336723517445</v>
      </c>
    </row>
    <row r="32" spans="1:7" s="135" customFormat="1" ht="15" customHeight="1" x14ac:dyDescent="0.2">
      <c r="A32" s="151">
        <v>3</v>
      </c>
      <c r="B32" s="152" t="s">
        <v>93</v>
      </c>
      <c r="C32" s="204">
        <f>C33</f>
        <v>14122.78</v>
      </c>
      <c r="D32" s="204">
        <f>D33</f>
        <v>55000</v>
      </c>
      <c r="E32" s="204">
        <f>E33</f>
        <v>6572.24</v>
      </c>
      <c r="F32" s="284">
        <f t="shared" si="10"/>
        <v>46.536446790221184</v>
      </c>
      <c r="G32" s="205">
        <f t="shared" si="11"/>
        <v>11.949527272727273</v>
      </c>
    </row>
    <row r="33" spans="1:7" s="132" customFormat="1" ht="15" customHeight="1" x14ac:dyDescent="0.2">
      <c r="A33" s="40" t="s">
        <v>103</v>
      </c>
      <c r="B33" s="41" t="s">
        <v>220</v>
      </c>
      <c r="C33" s="102">
        <v>14122.78</v>
      </c>
      <c r="D33" s="102">
        <f>'Posebni dio programska'!C63</f>
        <v>55000</v>
      </c>
      <c r="E33" s="102">
        <f>'Posebni dio programska'!D63</f>
        <v>6572.24</v>
      </c>
      <c r="F33" s="228">
        <f t="shared" si="10"/>
        <v>46.536446790221184</v>
      </c>
      <c r="G33" s="134">
        <f t="shared" si="11"/>
        <v>11.949527272727273</v>
      </c>
    </row>
    <row r="34" spans="1:7" s="135" customFormat="1" ht="15" customHeight="1" x14ac:dyDescent="0.2">
      <c r="A34" s="151">
        <v>4</v>
      </c>
      <c r="B34" s="152" t="s">
        <v>99</v>
      </c>
      <c r="C34" s="204">
        <f>C35</f>
        <v>160</v>
      </c>
      <c r="D34" s="204">
        <f>D35</f>
        <v>1565</v>
      </c>
      <c r="E34" s="204">
        <f>E35</f>
        <v>270</v>
      </c>
      <c r="F34" s="284">
        <f t="shared" si="10"/>
        <v>168.75</v>
      </c>
      <c r="G34" s="205">
        <f t="shared" si="11"/>
        <v>17.252396166134183</v>
      </c>
    </row>
    <row r="35" spans="1:7" s="132" customFormat="1" ht="15" customHeight="1" x14ac:dyDescent="0.2">
      <c r="A35" s="309" t="s">
        <v>221</v>
      </c>
      <c r="B35" s="137" t="s">
        <v>222</v>
      </c>
      <c r="C35" s="138">
        <v>160</v>
      </c>
      <c r="D35" s="138">
        <f>'Posebni dio programska'!C94</f>
        <v>1565</v>
      </c>
      <c r="E35" s="138">
        <f>'Posebni dio programska'!D94</f>
        <v>270</v>
      </c>
      <c r="F35" s="228">
        <f t="shared" si="10"/>
        <v>168.75</v>
      </c>
      <c r="G35" s="134">
        <f t="shared" si="11"/>
        <v>17.252396166134183</v>
      </c>
    </row>
    <row r="36" spans="1:7" s="135" customFormat="1" ht="15" customHeight="1" x14ac:dyDescent="0.2">
      <c r="A36" s="151">
        <v>5</v>
      </c>
      <c r="B36" s="152" t="s">
        <v>94</v>
      </c>
      <c r="C36" s="204">
        <f>SUM(C37:C40)</f>
        <v>917888.41999999993</v>
      </c>
      <c r="D36" s="204">
        <f>SUM(D37:D40)</f>
        <v>1654188</v>
      </c>
      <c r="E36" s="204">
        <f>SUM(E37:E40)</f>
        <v>845858.91999999993</v>
      </c>
      <c r="F36" s="284">
        <f t="shared" si="10"/>
        <v>92.152695422391318</v>
      </c>
      <c r="G36" s="205">
        <f t="shared" si="11"/>
        <v>51.134388594283109</v>
      </c>
    </row>
    <row r="37" spans="1:7" s="132" customFormat="1" ht="15" customHeight="1" x14ac:dyDescent="0.2">
      <c r="A37" s="310" t="s">
        <v>223</v>
      </c>
      <c r="B37" s="41" t="s">
        <v>201</v>
      </c>
      <c r="C37" s="102">
        <v>57013.24</v>
      </c>
      <c r="D37" s="102">
        <f>'Posebni dio programska'!C29</f>
        <v>119000</v>
      </c>
      <c r="E37" s="102">
        <f>'Posebni dio programska'!D29</f>
        <v>44501.310000000012</v>
      </c>
      <c r="F37" s="228">
        <f t="shared" si="10"/>
        <v>78.054343166604838</v>
      </c>
      <c r="G37" s="134">
        <f t="shared" si="11"/>
        <v>37.396058823529422</v>
      </c>
    </row>
    <row r="38" spans="1:7" s="132" customFormat="1" ht="15" customHeight="1" x14ac:dyDescent="0.2">
      <c r="A38" s="310" t="s">
        <v>224</v>
      </c>
      <c r="B38" s="41" t="s">
        <v>225</v>
      </c>
      <c r="C38" s="102">
        <v>19293.07</v>
      </c>
      <c r="D38" s="102">
        <f>'Posebni dio programska'!C170</f>
        <v>36468</v>
      </c>
      <c r="E38" s="102">
        <f>'Posebni dio programska'!D170</f>
        <v>22785.329999999998</v>
      </c>
      <c r="F38" s="228">
        <f t="shared" si="10"/>
        <v>118.10111091702875</v>
      </c>
      <c r="G38" s="134">
        <f t="shared" si="11"/>
        <v>62.480338927278702</v>
      </c>
    </row>
    <row r="39" spans="1:7" s="132" customFormat="1" ht="15" customHeight="1" x14ac:dyDescent="0.2">
      <c r="A39" s="310" t="s">
        <v>226</v>
      </c>
      <c r="B39" s="41" t="s">
        <v>227</v>
      </c>
      <c r="C39" s="102">
        <v>841582.11</v>
      </c>
      <c r="D39" s="102">
        <f>'Posebni dio programska'!C19+'Posebni dio programska'!C107</f>
        <v>1498720</v>
      </c>
      <c r="E39" s="102">
        <f>'Posebni dio programska'!D19+'Posebni dio programska'!D107</f>
        <v>773578.52999999991</v>
      </c>
      <c r="F39" s="228">
        <f t="shared" ref="F39" si="12">IF(C39=0,0,E39/C39*100)</f>
        <v>91.91955494396143</v>
      </c>
      <c r="G39" s="134">
        <f t="shared" ref="G39" si="13">IF(D39=0,0,E39/D39*100)</f>
        <v>51.615947608626023</v>
      </c>
    </row>
    <row r="40" spans="1:7" s="132" customFormat="1" ht="15" customHeight="1" x14ac:dyDescent="0.2">
      <c r="A40" s="310" t="s">
        <v>228</v>
      </c>
      <c r="B40" s="41" t="s">
        <v>229</v>
      </c>
      <c r="C40" s="102">
        <v>0</v>
      </c>
      <c r="D40" s="102">
        <f>'Posebni dio programska'!C136</f>
        <v>0</v>
      </c>
      <c r="E40" s="102">
        <f>'Posebni dio programska'!D136</f>
        <v>4993.75</v>
      </c>
      <c r="F40" s="228">
        <f t="shared" si="10"/>
        <v>0</v>
      </c>
      <c r="G40" s="134">
        <f t="shared" si="11"/>
        <v>0</v>
      </c>
    </row>
    <row r="41" spans="1:7" s="44" customFormat="1" ht="15" customHeight="1" x14ac:dyDescent="0.2">
      <c r="A41" s="206">
        <v>6</v>
      </c>
      <c r="B41" s="207" t="s">
        <v>95</v>
      </c>
      <c r="C41" s="208">
        <f>C42</f>
        <v>4555</v>
      </c>
      <c r="D41" s="208">
        <f>D42</f>
        <v>3000</v>
      </c>
      <c r="E41" s="208">
        <f>E42</f>
        <v>679.16</v>
      </c>
      <c r="F41" s="284">
        <f t="shared" si="10"/>
        <v>14.910208562019758</v>
      </c>
      <c r="G41" s="205">
        <f t="shared" si="11"/>
        <v>22.638666666666666</v>
      </c>
    </row>
    <row r="42" spans="1:7" ht="15" customHeight="1" x14ac:dyDescent="0.2">
      <c r="A42" s="40" t="s">
        <v>104</v>
      </c>
      <c r="B42" s="41" t="s">
        <v>232</v>
      </c>
      <c r="C42" s="102">
        <v>4555</v>
      </c>
      <c r="D42" s="102">
        <f>'Posebni dio programska'!C141</f>
        <v>3000</v>
      </c>
      <c r="E42" s="102">
        <f>'Posebni dio programska'!D141</f>
        <v>679.16</v>
      </c>
      <c r="F42" s="228">
        <f t="shared" si="10"/>
        <v>14.910208562019758</v>
      </c>
      <c r="G42" s="134">
        <f t="shared" si="11"/>
        <v>22.638666666666666</v>
      </c>
    </row>
    <row r="43" spans="1:7" s="50" customFormat="1" ht="15" customHeight="1" x14ac:dyDescent="0.2">
      <c r="A43" s="151">
        <v>7</v>
      </c>
      <c r="B43" s="152" t="s">
        <v>73</v>
      </c>
      <c r="C43" s="204">
        <f>C44</f>
        <v>0</v>
      </c>
      <c r="D43" s="204">
        <f>D44</f>
        <v>0</v>
      </c>
      <c r="E43" s="204">
        <f>E44</f>
        <v>0</v>
      </c>
      <c r="F43" s="284">
        <f t="shared" si="10"/>
        <v>0</v>
      </c>
      <c r="G43" s="205">
        <f t="shared" si="11"/>
        <v>0</v>
      </c>
    </row>
    <row r="44" spans="1:7" ht="15" customHeight="1" x14ac:dyDescent="0.2">
      <c r="A44" s="229" t="s">
        <v>105</v>
      </c>
      <c r="B44" s="230" t="s">
        <v>233</v>
      </c>
      <c r="C44" s="231">
        <v>0</v>
      </c>
      <c r="D44" s="233">
        <f>'Posebni dio programska'!C154</f>
        <v>0</v>
      </c>
      <c r="E44" s="234">
        <f>'Posebni dio programska'!D154</f>
        <v>0</v>
      </c>
      <c r="F44" s="285">
        <f t="shared" si="10"/>
        <v>0</v>
      </c>
      <c r="G44" s="232">
        <f t="shared" si="11"/>
        <v>0</v>
      </c>
    </row>
    <row r="45" spans="1:7" ht="20.100000000000001" customHeight="1" x14ac:dyDescent="0.2">
      <c r="A45" s="156"/>
      <c r="B45" s="157"/>
      <c r="C45" s="158"/>
      <c r="D45" s="159"/>
      <c r="E45" s="159"/>
      <c r="F45" s="160"/>
      <c r="G45" s="160"/>
    </row>
    <row r="46" spans="1:7" ht="20.100000000000001" customHeight="1" x14ac:dyDescent="0.2">
      <c r="A46" s="156"/>
      <c r="B46" s="157"/>
      <c r="C46" s="158"/>
      <c r="D46" s="159"/>
      <c r="E46" s="159"/>
      <c r="F46" s="160"/>
      <c r="G46" s="160"/>
    </row>
    <row r="47" spans="1:7" ht="20.100000000000001" customHeight="1" x14ac:dyDescent="0.2">
      <c r="F47" s="58"/>
      <c r="G47" s="58"/>
    </row>
    <row r="48" spans="1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mergeCells count="6">
    <mergeCell ref="A9:B9"/>
    <mergeCell ref="A1:G1"/>
    <mergeCell ref="A2:G2"/>
    <mergeCell ref="A4:G4"/>
    <mergeCell ref="A6:G6"/>
    <mergeCell ref="A8:B8"/>
  </mergeCells>
  <pageMargins left="0.59055118110236227" right="0" top="0.39370078740157483" bottom="0.39370078740157483" header="0.31496062992125984" footer="0.31496062992125984"/>
  <pageSetup paperSize="9" scale="95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zoomScaleNormal="100" workbookViewId="0">
      <selection activeCell="H12" sqref="H12"/>
    </sheetView>
  </sheetViews>
  <sheetFormatPr defaultColWidth="11.42578125" defaultRowHeight="11.25" x14ac:dyDescent="0.2"/>
  <cols>
    <col min="1" max="1" width="4.5703125" style="16" customWidth="1"/>
    <col min="2" max="2" width="40.5703125" style="16" customWidth="1"/>
    <col min="3" max="5" width="20.5703125" style="58" customWidth="1"/>
    <col min="6" max="6" width="14.7109375" style="83" customWidth="1"/>
    <col min="7" max="7" width="14.7109375" style="73" customWidth="1"/>
    <col min="8" max="175" width="11.42578125" style="16"/>
    <col min="176" max="176" width="16" style="16" customWidth="1"/>
    <col min="177" max="183" width="17.5703125" style="16" customWidth="1"/>
    <col min="184" max="184" width="7.85546875" style="16" customWidth="1"/>
    <col min="185" max="185" width="14.28515625" style="16" customWidth="1"/>
    <col min="186" max="186" width="7.85546875" style="16" customWidth="1"/>
    <col min="187" max="431" width="11.42578125" style="16"/>
    <col min="432" max="432" width="16" style="16" customWidth="1"/>
    <col min="433" max="439" width="17.5703125" style="16" customWidth="1"/>
    <col min="440" max="440" width="7.85546875" style="16" customWidth="1"/>
    <col min="441" max="441" width="14.28515625" style="16" customWidth="1"/>
    <col min="442" max="442" width="7.85546875" style="16" customWidth="1"/>
    <col min="443" max="687" width="11.42578125" style="16"/>
    <col min="688" max="688" width="16" style="16" customWidth="1"/>
    <col min="689" max="695" width="17.5703125" style="16" customWidth="1"/>
    <col min="696" max="696" width="7.85546875" style="16" customWidth="1"/>
    <col min="697" max="697" width="14.28515625" style="16" customWidth="1"/>
    <col min="698" max="698" width="7.85546875" style="16" customWidth="1"/>
    <col min="699" max="943" width="11.42578125" style="16"/>
    <col min="944" max="944" width="16" style="16" customWidth="1"/>
    <col min="945" max="951" width="17.5703125" style="16" customWidth="1"/>
    <col min="952" max="952" width="7.85546875" style="16" customWidth="1"/>
    <col min="953" max="953" width="14.28515625" style="16" customWidth="1"/>
    <col min="954" max="954" width="7.85546875" style="16" customWidth="1"/>
    <col min="955" max="1199" width="11.42578125" style="16"/>
    <col min="1200" max="1200" width="16" style="16" customWidth="1"/>
    <col min="1201" max="1207" width="17.5703125" style="16" customWidth="1"/>
    <col min="1208" max="1208" width="7.85546875" style="16" customWidth="1"/>
    <col min="1209" max="1209" width="14.28515625" style="16" customWidth="1"/>
    <col min="1210" max="1210" width="7.85546875" style="16" customWidth="1"/>
    <col min="1211" max="1455" width="11.42578125" style="16"/>
    <col min="1456" max="1456" width="16" style="16" customWidth="1"/>
    <col min="1457" max="1463" width="17.5703125" style="16" customWidth="1"/>
    <col min="1464" max="1464" width="7.85546875" style="16" customWidth="1"/>
    <col min="1465" max="1465" width="14.28515625" style="16" customWidth="1"/>
    <col min="1466" max="1466" width="7.85546875" style="16" customWidth="1"/>
    <col min="1467" max="1711" width="11.42578125" style="16"/>
    <col min="1712" max="1712" width="16" style="16" customWidth="1"/>
    <col min="1713" max="1719" width="17.5703125" style="16" customWidth="1"/>
    <col min="1720" max="1720" width="7.85546875" style="16" customWidth="1"/>
    <col min="1721" max="1721" width="14.28515625" style="16" customWidth="1"/>
    <col min="1722" max="1722" width="7.85546875" style="16" customWidth="1"/>
    <col min="1723" max="1967" width="11.42578125" style="16"/>
    <col min="1968" max="1968" width="16" style="16" customWidth="1"/>
    <col min="1969" max="1975" width="17.5703125" style="16" customWidth="1"/>
    <col min="1976" max="1976" width="7.85546875" style="16" customWidth="1"/>
    <col min="1977" max="1977" width="14.28515625" style="16" customWidth="1"/>
    <col min="1978" max="1978" width="7.85546875" style="16" customWidth="1"/>
    <col min="1979" max="2223" width="11.42578125" style="16"/>
    <col min="2224" max="2224" width="16" style="16" customWidth="1"/>
    <col min="2225" max="2231" width="17.5703125" style="16" customWidth="1"/>
    <col min="2232" max="2232" width="7.85546875" style="16" customWidth="1"/>
    <col min="2233" max="2233" width="14.28515625" style="16" customWidth="1"/>
    <col min="2234" max="2234" width="7.85546875" style="16" customWidth="1"/>
    <col min="2235" max="2479" width="11.42578125" style="16"/>
    <col min="2480" max="2480" width="16" style="16" customWidth="1"/>
    <col min="2481" max="2487" width="17.5703125" style="16" customWidth="1"/>
    <col min="2488" max="2488" width="7.85546875" style="16" customWidth="1"/>
    <col min="2489" max="2489" width="14.28515625" style="16" customWidth="1"/>
    <col min="2490" max="2490" width="7.85546875" style="16" customWidth="1"/>
    <col min="2491" max="2735" width="11.42578125" style="16"/>
    <col min="2736" max="2736" width="16" style="16" customWidth="1"/>
    <col min="2737" max="2743" width="17.5703125" style="16" customWidth="1"/>
    <col min="2744" max="2744" width="7.85546875" style="16" customWidth="1"/>
    <col min="2745" max="2745" width="14.28515625" style="16" customWidth="1"/>
    <col min="2746" max="2746" width="7.85546875" style="16" customWidth="1"/>
    <col min="2747" max="2991" width="11.42578125" style="16"/>
    <col min="2992" max="2992" width="16" style="16" customWidth="1"/>
    <col min="2993" max="2999" width="17.5703125" style="16" customWidth="1"/>
    <col min="3000" max="3000" width="7.85546875" style="16" customWidth="1"/>
    <col min="3001" max="3001" width="14.28515625" style="16" customWidth="1"/>
    <col min="3002" max="3002" width="7.85546875" style="16" customWidth="1"/>
    <col min="3003" max="3247" width="11.42578125" style="16"/>
    <col min="3248" max="3248" width="16" style="16" customWidth="1"/>
    <col min="3249" max="3255" width="17.5703125" style="16" customWidth="1"/>
    <col min="3256" max="3256" width="7.85546875" style="16" customWidth="1"/>
    <col min="3257" max="3257" width="14.28515625" style="16" customWidth="1"/>
    <col min="3258" max="3258" width="7.85546875" style="16" customWidth="1"/>
    <col min="3259" max="3503" width="11.42578125" style="16"/>
    <col min="3504" max="3504" width="16" style="16" customWidth="1"/>
    <col min="3505" max="3511" width="17.5703125" style="16" customWidth="1"/>
    <col min="3512" max="3512" width="7.85546875" style="16" customWidth="1"/>
    <col min="3513" max="3513" width="14.28515625" style="16" customWidth="1"/>
    <col min="3514" max="3514" width="7.85546875" style="16" customWidth="1"/>
    <col min="3515" max="3759" width="11.42578125" style="16"/>
    <col min="3760" max="3760" width="16" style="16" customWidth="1"/>
    <col min="3761" max="3767" width="17.5703125" style="16" customWidth="1"/>
    <col min="3768" max="3768" width="7.85546875" style="16" customWidth="1"/>
    <col min="3769" max="3769" width="14.28515625" style="16" customWidth="1"/>
    <col min="3770" max="3770" width="7.85546875" style="16" customWidth="1"/>
    <col min="3771" max="4015" width="11.42578125" style="16"/>
    <col min="4016" max="4016" width="16" style="16" customWidth="1"/>
    <col min="4017" max="4023" width="17.5703125" style="16" customWidth="1"/>
    <col min="4024" max="4024" width="7.85546875" style="16" customWidth="1"/>
    <col min="4025" max="4025" width="14.28515625" style="16" customWidth="1"/>
    <col min="4026" max="4026" width="7.85546875" style="16" customWidth="1"/>
    <col min="4027" max="4271" width="11.42578125" style="16"/>
    <col min="4272" max="4272" width="16" style="16" customWidth="1"/>
    <col min="4273" max="4279" width="17.5703125" style="16" customWidth="1"/>
    <col min="4280" max="4280" width="7.85546875" style="16" customWidth="1"/>
    <col min="4281" max="4281" width="14.28515625" style="16" customWidth="1"/>
    <col min="4282" max="4282" width="7.85546875" style="16" customWidth="1"/>
    <col min="4283" max="4527" width="11.42578125" style="16"/>
    <col min="4528" max="4528" width="16" style="16" customWidth="1"/>
    <col min="4529" max="4535" width="17.5703125" style="16" customWidth="1"/>
    <col min="4536" max="4536" width="7.85546875" style="16" customWidth="1"/>
    <col min="4537" max="4537" width="14.28515625" style="16" customWidth="1"/>
    <col min="4538" max="4538" width="7.85546875" style="16" customWidth="1"/>
    <col min="4539" max="4783" width="11.42578125" style="16"/>
    <col min="4784" max="4784" width="16" style="16" customWidth="1"/>
    <col min="4785" max="4791" width="17.5703125" style="16" customWidth="1"/>
    <col min="4792" max="4792" width="7.85546875" style="16" customWidth="1"/>
    <col min="4793" max="4793" width="14.28515625" style="16" customWidth="1"/>
    <col min="4794" max="4794" width="7.85546875" style="16" customWidth="1"/>
    <col min="4795" max="5039" width="11.42578125" style="16"/>
    <col min="5040" max="5040" width="16" style="16" customWidth="1"/>
    <col min="5041" max="5047" width="17.5703125" style="16" customWidth="1"/>
    <col min="5048" max="5048" width="7.85546875" style="16" customWidth="1"/>
    <col min="5049" max="5049" width="14.28515625" style="16" customWidth="1"/>
    <col min="5050" max="5050" width="7.85546875" style="16" customWidth="1"/>
    <col min="5051" max="5295" width="11.42578125" style="16"/>
    <col min="5296" max="5296" width="16" style="16" customWidth="1"/>
    <col min="5297" max="5303" width="17.5703125" style="16" customWidth="1"/>
    <col min="5304" max="5304" width="7.85546875" style="16" customWidth="1"/>
    <col min="5305" max="5305" width="14.28515625" style="16" customWidth="1"/>
    <col min="5306" max="5306" width="7.85546875" style="16" customWidth="1"/>
    <col min="5307" max="5551" width="11.42578125" style="16"/>
    <col min="5552" max="5552" width="16" style="16" customWidth="1"/>
    <col min="5553" max="5559" width="17.5703125" style="16" customWidth="1"/>
    <col min="5560" max="5560" width="7.85546875" style="16" customWidth="1"/>
    <col min="5561" max="5561" width="14.28515625" style="16" customWidth="1"/>
    <col min="5562" max="5562" width="7.85546875" style="16" customWidth="1"/>
    <col min="5563" max="5807" width="11.42578125" style="16"/>
    <col min="5808" max="5808" width="16" style="16" customWidth="1"/>
    <col min="5809" max="5815" width="17.5703125" style="16" customWidth="1"/>
    <col min="5816" max="5816" width="7.85546875" style="16" customWidth="1"/>
    <col min="5817" max="5817" width="14.28515625" style="16" customWidth="1"/>
    <col min="5818" max="5818" width="7.85546875" style="16" customWidth="1"/>
    <col min="5819" max="6063" width="11.42578125" style="16"/>
    <col min="6064" max="6064" width="16" style="16" customWidth="1"/>
    <col min="6065" max="6071" width="17.5703125" style="16" customWidth="1"/>
    <col min="6072" max="6072" width="7.85546875" style="16" customWidth="1"/>
    <col min="6073" max="6073" width="14.28515625" style="16" customWidth="1"/>
    <col min="6074" max="6074" width="7.85546875" style="16" customWidth="1"/>
    <col min="6075" max="6319" width="11.42578125" style="16"/>
    <col min="6320" max="6320" width="16" style="16" customWidth="1"/>
    <col min="6321" max="6327" width="17.5703125" style="16" customWidth="1"/>
    <col min="6328" max="6328" width="7.85546875" style="16" customWidth="1"/>
    <col min="6329" max="6329" width="14.28515625" style="16" customWidth="1"/>
    <col min="6330" max="6330" width="7.85546875" style="16" customWidth="1"/>
    <col min="6331" max="6575" width="11.42578125" style="16"/>
    <col min="6576" max="6576" width="16" style="16" customWidth="1"/>
    <col min="6577" max="6583" width="17.5703125" style="16" customWidth="1"/>
    <col min="6584" max="6584" width="7.85546875" style="16" customWidth="1"/>
    <col min="6585" max="6585" width="14.28515625" style="16" customWidth="1"/>
    <col min="6586" max="6586" width="7.85546875" style="16" customWidth="1"/>
    <col min="6587" max="6831" width="11.42578125" style="16"/>
    <col min="6832" max="6832" width="16" style="16" customWidth="1"/>
    <col min="6833" max="6839" width="17.5703125" style="16" customWidth="1"/>
    <col min="6840" max="6840" width="7.85546875" style="16" customWidth="1"/>
    <col min="6841" max="6841" width="14.28515625" style="16" customWidth="1"/>
    <col min="6842" max="6842" width="7.85546875" style="16" customWidth="1"/>
    <col min="6843" max="7087" width="11.42578125" style="16"/>
    <col min="7088" max="7088" width="16" style="16" customWidth="1"/>
    <col min="7089" max="7095" width="17.5703125" style="16" customWidth="1"/>
    <col min="7096" max="7096" width="7.85546875" style="16" customWidth="1"/>
    <col min="7097" max="7097" width="14.28515625" style="16" customWidth="1"/>
    <col min="7098" max="7098" width="7.85546875" style="16" customWidth="1"/>
    <col min="7099" max="7343" width="11.42578125" style="16"/>
    <col min="7344" max="7344" width="16" style="16" customWidth="1"/>
    <col min="7345" max="7351" width="17.5703125" style="16" customWidth="1"/>
    <col min="7352" max="7352" width="7.85546875" style="16" customWidth="1"/>
    <col min="7353" max="7353" width="14.28515625" style="16" customWidth="1"/>
    <col min="7354" max="7354" width="7.85546875" style="16" customWidth="1"/>
    <col min="7355" max="7599" width="11.42578125" style="16"/>
    <col min="7600" max="7600" width="16" style="16" customWidth="1"/>
    <col min="7601" max="7607" width="17.5703125" style="16" customWidth="1"/>
    <col min="7608" max="7608" width="7.85546875" style="16" customWidth="1"/>
    <col min="7609" max="7609" width="14.28515625" style="16" customWidth="1"/>
    <col min="7610" max="7610" width="7.85546875" style="16" customWidth="1"/>
    <col min="7611" max="7855" width="11.42578125" style="16"/>
    <col min="7856" max="7856" width="16" style="16" customWidth="1"/>
    <col min="7857" max="7863" width="17.5703125" style="16" customWidth="1"/>
    <col min="7864" max="7864" width="7.85546875" style="16" customWidth="1"/>
    <col min="7865" max="7865" width="14.28515625" style="16" customWidth="1"/>
    <col min="7866" max="7866" width="7.85546875" style="16" customWidth="1"/>
    <col min="7867" max="8111" width="11.42578125" style="16"/>
    <col min="8112" max="8112" width="16" style="16" customWidth="1"/>
    <col min="8113" max="8119" width="17.5703125" style="16" customWidth="1"/>
    <col min="8120" max="8120" width="7.85546875" style="16" customWidth="1"/>
    <col min="8121" max="8121" width="14.28515625" style="16" customWidth="1"/>
    <col min="8122" max="8122" width="7.85546875" style="16" customWidth="1"/>
    <col min="8123" max="8367" width="11.42578125" style="16"/>
    <col min="8368" max="8368" width="16" style="16" customWidth="1"/>
    <col min="8369" max="8375" width="17.5703125" style="16" customWidth="1"/>
    <col min="8376" max="8376" width="7.85546875" style="16" customWidth="1"/>
    <col min="8377" max="8377" width="14.28515625" style="16" customWidth="1"/>
    <col min="8378" max="8378" width="7.85546875" style="16" customWidth="1"/>
    <col min="8379" max="8623" width="11.42578125" style="16"/>
    <col min="8624" max="8624" width="16" style="16" customWidth="1"/>
    <col min="8625" max="8631" width="17.5703125" style="16" customWidth="1"/>
    <col min="8632" max="8632" width="7.85546875" style="16" customWidth="1"/>
    <col min="8633" max="8633" width="14.28515625" style="16" customWidth="1"/>
    <col min="8634" max="8634" width="7.85546875" style="16" customWidth="1"/>
    <col min="8635" max="8879" width="11.42578125" style="16"/>
    <col min="8880" max="8880" width="16" style="16" customWidth="1"/>
    <col min="8881" max="8887" width="17.5703125" style="16" customWidth="1"/>
    <col min="8888" max="8888" width="7.85546875" style="16" customWidth="1"/>
    <col min="8889" max="8889" width="14.28515625" style="16" customWidth="1"/>
    <col min="8890" max="8890" width="7.85546875" style="16" customWidth="1"/>
    <col min="8891" max="9135" width="11.42578125" style="16"/>
    <col min="9136" max="9136" width="16" style="16" customWidth="1"/>
    <col min="9137" max="9143" width="17.5703125" style="16" customWidth="1"/>
    <col min="9144" max="9144" width="7.85546875" style="16" customWidth="1"/>
    <col min="9145" max="9145" width="14.28515625" style="16" customWidth="1"/>
    <col min="9146" max="9146" width="7.85546875" style="16" customWidth="1"/>
    <col min="9147" max="9391" width="11.42578125" style="16"/>
    <col min="9392" max="9392" width="16" style="16" customWidth="1"/>
    <col min="9393" max="9399" width="17.5703125" style="16" customWidth="1"/>
    <col min="9400" max="9400" width="7.85546875" style="16" customWidth="1"/>
    <col min="9401" max="9401" width="14.28515625" style="16" customWidth="1"/>
    <col min="9402" max="9402" width="7.85546875" style="16" customWidth="1"/>
    <col min="9403" max="9647" width="11.42578125" style="16"/>
    <col min="9648" max="9648" width="16" style="16" customWidth="1"/>
    <col min="9649" max="9655" width="17.5703125" style="16" customWidth="1"/>
    <col min="9656" max="9656" width="7.85546875" style="16" customWidth="1"/>
    <col min="9657" max="9657" width="14.28515625" style="16" customWidth="1"/>
    <col min="9658" max="9658" width="7.85546875" style="16" customWidth="1"/>
    <col min="9659" max="9903" width="11.42578125" style="16"/>
    <col min="9904" max="9904" width="16" style="16" customWidth="1"/>
    <col min="9905" max="9911" width="17.5703125" style="16" customWidth="1"/>
    <col min="9912" max="9912" width="7.85546875" style="16" customWidth="1"/>
    <col min="9913" max="9913" width="14.28515625" style="16" customWidth="1"/>
    <col min="9914" max="9914" width="7.85546875" style="16" customWidth="1"/>
    <col min="9915" max="10159" width="11.42578125" style="16"/>
    <col min="10160" max="10160" width="16" style="16" customWidth="1"/>
    <col min="10161" max="10167" width="17.5703125" style="16" customWidth="1"/>
    <col min="10168" max="10168" width="7.85546875" style="16" customWidth="1"/>
    <col min="10169" max="10169" width="14.28515625" style="16" customWidth="1"/>
    <col min="10170" max="10170" width="7.85546875" style="16" customWidth="1"/>
    <col min="10171" max="10415" width="11.42578125" style="16"/>
    <col min="10416" max="10416" width="16" style="16" customWidth="1"/>
    <col min="10417" max="10423" width="17.5703125" style="16" customWidth="1"/>
    <col min="10424" max="10424" width="7.85546875" style="16" customWidth="1"/>
    <col min="10425" max="10425" width="14.28515625" style="16" customWidth="1"/>
    <col min="10426" max="10426" width="7.85546875" style="16" customWidth="1"/>
    <col min="10427" max="10671" width="11.42578125" style="16"/>
    <col min="10672" max="10672" width="16" style="16" customWidth="1"/>
    <col min="10673" max="10679" width="17.5703125" style="16" customWidth="1"/>
    <col min="10680" max="10680" width="7.85546875" style="16" customWidth="1"/>
    <col min="10681" max="10681" width="14.28515625" style="16" customWidth="1"/>
    <col min="10682" max="10682" width="7.85546875" style="16" customWidth="1"/>
    <col min="10683" max="10927" width="11.42578125" style="16"/>
    <col min="10928" max="10928" width="16" style="16" customWidth="1"/>
    <col min="10929" max="10935" width="17.5703125" style="16" customWidth="1"/>
    <col min="10936" max="10936" width="7.85546875" style="16" customWidth="1"/>
    <col min="10937" max="10937" width="14.28515625" style="16" customWidth="1"/>
    <col min="10938" max="10938" width="7.85546875" style="16" customWidth="1"/>
    <col min="10939" max="11183" width="11.42578125" style="16"/>
    <col min="11184" max="11184" width="16" style="16" customWidth="1"/>
    <col min="11185" max="11191" width="17.5703125" style="16" customWidth="1"/>
    <col min="11192" max="11192" width="7.85546875" style="16" customWidth="1"/>
    <col min="11193" max="11193" width="14.28515625" style="16" customWidth="1"/>
    <col min="11194" max="11194" width="7.85546875" style="16" customWidth="1"/>
    <col min="11195" max="11439" width="11.42578125" style="16"/>
    <col min="11440" max="11440" width="16" style="16" customWidth="1"/>
    <col min="11441" max="11447" width="17.5703125" style="16" customWidth="1"/>
    <col min="11448" max="11448" width="7.85546875" style="16" customWidth="1"/>
    <col min="11449" max="11449" width="14.28515625" style="16" customWidth="1"/>
    <col min="11450" max="11450" width="7.85546875" style="16" customWidth="1"/>
    <col min="11451" max="11695" width="11.42578125" style="16"/>
    <col min="11696" max="11696" width="16" style="16" customWidth="1"/>
    <col min="11697" max="11703" width="17.5703125" style="16" customWidth="1"/>
    <col min="11704" max="11704" width="7.85546875" style="16" customWidth="1"/>
    <col min="11705" max="11705" width="14.28515625" style="16" customWidth="1"/>
    <col min="11706" max="11706" width="7.85546875" style="16" customWidth="1"/>
    <col min="11707" max="11951" width="11.42578125" style="16"/>
    <col min="11952" max="11952" width="16" style="16" customWidth="1"/>
    <col min="11953" max="11959" width="17.5703125" style="16" customWidth="1"/>
    <col min="11960" max="11960" width="7.85546875" style="16" customWidth="1"/>
    <col min="11961" max="11961" width="14.28515625" style="16" customWidth="1"/>
    <col min="11962" max="11962" width="7.85546875" style="16" customWidth="1"/>
    <col min="11963" max="12207" width="11.42578125" style="16"/>
    <col min="12208" max="12208" width="16" style="16" customWidth="1"/>
    <col min="12209" max="12215" width="17.5703125" style="16" customWidth="1"/>
    <col min="12216" max="12216" width="7.85546875" style="16" customWidth="1"/>
    <col min="12217" max="12217" width="14.28515625" style="16" customWidth="1"/>
    <col min="12218" max="12218" width="7.85546875" style="16" customWidth="1"/>
    <col min="12219" max="12463" width="11.42578125" style="16"/>
    <col min="12464" max="12464" width="16" style="16" customWidth="1"/>
    <col min="12465" max="12471" width="17.5703125" style="16" customWidth="1"/>
    <col min="12472" max="12472" width="7.85546875" style="16" customWidth="1"/>
    <col min="12473" max="12473" width="14.28515625" style="16" customWidth="1"/>
    <col min="12474" max="12474" width="7.85546875" style="16" customWidth="1"/>
    <col min="12475" max="12719" width="11.42578125" style="16"/>
    <col min="12720" max="12720" width="16" style="16" customWidth="1"/>
    <col min="12721" max="12727" width="17.5703125" style="16" customWidth="1"/>
    <col min="12728" max="12728" width="7.85546875" style="16" customWidth="1"/>
    <col min="12729" max="12729" width="14.28515625" style="16" customWidth="1"/>
    <col min="12730" max="12730" width="7.85546875" style="16" customWidth="1"/>
    <col min="12731" max="12975" width="11.42578125" style="16"/>
    <col min="12976" max="12976" width="16" style="16" customWidth="1"/>
    <col min="12977" max="12983" width="17.5703125" style="16" customWidth="1"/>
    <col min="12984" max="12984" width="7.85546875" style="16" customWidth="1"/>
    <col min="12985" max="12985" width="14.28515625" style="16" customWidth="1"/>
    <col min="12986" max="12986" width="7.85546875" style="16" customWidth="1"/>
    <col min="12987" max="13231" width="11.42578125" style="16"/>
    <col min="13232" max="13232" width="16" style="16" customWidth="1"/>
    <col min="13233" max="13239" width="17.5703125" style="16" customWidth="1"/>
    <col min="13240" max="13240" width="7.85546875" style="16" customWidth="1"/>
    <col min="13241" max="13241" width="14.28515625" style="16" customWidth="1"/>
    <col min="13242" max="13242" width="7.85546875" style="16" customWidth="1"/>
    <col min="13243" max="13487" width="11.42578125" style="16"/>
    <col min="13488" max="13488" width="16" style="16" customWidth="1"/>
    <col min="13489" max="13495" width="17.5703125" style="16" customWidth="1"/>
    <col min="13496" max="13496" width="7.85546875" style="16" customWidth="1"/>
    <col min="13497" max="13497" width="14.28515625" style="16" customWidth="1"/>
    <col min="13498" max="13498" width="7.85546875" style="16" customWidth="1"/>
    <col min="13499" max="13743" width="11.42578125" style="16"/>
    <col min="13744" max="13744" width="16" style="16" customWidth="1"/>
    <col min="13745" max="13751" width="17.5703125" style="16" customWidth="1"/>
    <col min="13752" max="13752" width="7.85546875" style="16" customWidth="1"/>
    <col min="13753" max="13753" width="14.28515625" style="16" customWidth="1"/>
    <col min="13754" max="13754" width="7.85546875" style="16" customWidth="1"/>
    <col min="13755" max="13999" width="11.42578125" style="16"/>
    <col min="14000" max="14000" width="16" style="16" customWidth="1"/>
    <col min="14001" max="14007" width="17.5703125" style="16" customWidth="1"/>
    <col min="14008" max="14008" width="7.85546875" style="16" customWidth="1"/>
    <col min="14009" max="14009" width="14.28515625" style="16" customWidth="1"/>
    <col min="14010" max="14010" width="7.85546875" style="16" customWidth="1"/>
    <col min="14011" max="14255" width="11.42578125" style="16"/>
    <col min="14256" max="14256" width="16" style="16" customWidth="1"/>
    <col min="14257" max="14263" width="17.5703125" style="16" customWidth="1"/>
    <col min="14264" max="14264" width="7.85546875" style="16" customWidth="1"/>
    <col min="14265" max="14265" width="14.28515625" style="16" customWidth="1"/>
    <col min="14266" max="14266" width="7.85546875" style="16" customWidth="1"/>
    <col min="14267" max="14511" width="11.42578125" style="16"/>
    <col min="14512" max="14512" width="16" style="16" customWidth="1"/>
    <col min="14513" max="14519" width="17.5703125" style="16" customWidth="1"/>
    <col min="14520" max="14520" width="7.85546875" style="16" customWidth="1"/>
    <col min="14521" max="14521" width="14.28515625" style="16" customWidth="1"/>
    <col min="14522" max="14522" width="7.85546875" style="16" customWidth="1"/>
    <col min="14523" max="14767" width="11.42578125" style="16"/>
    <col min="14768" max="14768" width="16" style="16" customWidth="1"/>
    <col min="14769" max="14775" width="17.5703125" style="16" customWidth="1"/>
    <col min="14776" max="14776" width="7.85546875" style="16" customWidth="1"/>
    <col min="14777" max="14777" width="14.28515625" style="16" customWidth="1"/>
    <col min="14778" max="14778" width="7.85546875" style="16" customWidth="1"/>
    <col min="14779" max="15023" width="11.42578125" style="16"/>
    <col min="15024" max="15024" width="16" style="16" customWidth="1"/>
    <col min="15025" max="15031" width="17.5703125" style="16" customWidth="1"/>
    <col min="15032" max="15032" width="7.85546875" style="16" customWidth="1"/>
    <col min="15033" max="15033" width="14.28515625" style="16" customWidth="1"/>
    <col min="15034" max="15034" width="7.85546875" style="16" customWidth="1"/>
    <col min="15035" max="15279" width="11.42578125" style="16"/>
    <col min="15280" max="15280" width="16" style="16" customWidth="1"/>
    <col min="15281" max="15287" width="17.5703125" style="16" customWidth="1"/>
    <col min="15288" max="15288" width="7.85546875" style="16" customWidth="1"/>
    <col min="15289" max="15289" width="14.28515625" style="16" customWidth="1"/>
    <col min="15290" max="15290" width="7.85546875" style="16" customWidth="1"/>
    <col min="15291" max="15535" width="11.42578125" style="16"/>
    <col min="15536" max="15536" width="16" style="16" customWidth="1"/>
    <col min="15537" max="15543" width="17.5703125" style="16" customWidth="1"/>
    <col min="15544" max="15544" width="7.85546875" style="16" customWidth="1"/>
    <col min="15545" max="15545" width="14.28515625" style="16" customWidth="1"/>
    <col min="15546" max="15546" width="7.85546875" style="16" customWidth="1"/>
    <col min="15547" max="15791" width="11.42578125" style="16"/>
    <col min="15792" max="15792" width="16" style="16" customWidth="1"/>
    <col min="15793" max="15799" width="17.5703125" style="16" customWidth="1"/>
    <col min="15800" max="15800" width="7.85546875" style="16" customWidth="1"/>
    <col min="15801" max="15801" width="14.28515625" style="16" customWidth="1"/>
    <col min="15802" max="15802" width="7.85546875" style="16" customWidth="1"/>
    <col min="15803" max="16047" width="11.42578125" style="16"/>
    <col min="16048" max="16048" width="16" style="16" customWidth="1"/>
    <col min="16049" max="16055" width="17.5703125" style="16" customWidth="1"/>
    <col min="16056" max="16056" width="7.85546875" style="16" customWidth="1"/>
    <col min="16057" max="16057" width="14.28515625" style="16" customWidth="1"/>
    <col min="16058" max="16058" width="7.85546875" style="16" customWidth="1"/>
    <col min="16059" max="16384" width="11.42578125" style="16"/>
  </cols>
  <sheetData>
    <row r="1" spans="1:7" s="147" customFormat="1" ht="39.950000000000003" customHeight="1" x14ac:dyDescent="0.2">
      <c r="A1" s="333" t="str">
        <f>SAŽETAK!A1:J1</f>
        <v>POLUGODIŠNJI IZVJEŠTAJ O IZVRŠENJU FINANCIJSKOG PLANA ELEKTROTEHNIČKE I EKONOMSKE ŠKOLE NOVA GRADIŠKA ZA 2026. GODINU</v>
      </c>
      <c r="B1" s="333"/>
      <c r="C1" s="333"/>
      <c r="D1" s="333"/>
      <c r="E1" s="333"/>
      <c r="F1" s="333"/>
      <c r="G1" s="333"/>
    </row>
    <row r="2" spans="1:7" s="147" customFormat="1" ht="15" customHeight="1" x14ac:dyDescent="0.2">
      <c r="A2" s="335" t="s">
        <v>153</v>
      </c>
      <c r="B2" s="335"/>
      <c r="C2" s="335"/>
      <c r="D2" s="335"/>
      <c r="E2" s="335"/>
      <c r="F2" s="335"/>
      <c r="G2" s="335"/>
    </row>
    <row r="3" spans="1:7" s="147" customFormat="1" ht="15" customHeight="1" x14ac:dyDescent="0.2">
      <c r="A3" s="155"/>
      <c r="B3" s="155"/>
      <c r="C3" s="155"/>
      <c r="D3" s="155"/>
      <c r="E3" s="155"/>
      <c r="F3" s="155"/>
      <c r="G3" s="155"/>
    </row>
    <row r="4" spans="1:7" s="147" customFormat="1" ht="15" customHeight="1" x14ac:dyDescent="0.2">
      <c r="A4" s="335" t="s">
        <v>185</v>
      </c>
      <c r="B4" s="335"/>
      <c r="C4" s="335"/>
      <c r="D4" s="335"/>
      <c r="E4" s="335"/>
      <c r="F4" s="335"/>
      <c r="G4" s="335"/>
    </row>
    <row r="5" spans="1:7" s="106" customFormat="1" ht="15" customHeight="1" x14ac:dyDescent="0.2">
      <c r="D5" s="140"/>
      <c r="E5" s="140"/>
      <c r="F5" s="140"/>
      <c r="G5" s="141"/>
    </row>
    <row r="6" spans="1:7" s="142" customFormat="1" ht="15" customHeight="1" x14ac:dyDescent="0.2">
      <c r="A6" s="338" t="s">
        <v>195</v>
      </c>
      <c r="B6" s="338"/>
      <c r="C6" s="338"/>
      <c r="D6" s="338"/>
      <c r="E6" s="338"/>
      <c r="F6" s="338"/>
      <c r="G6" s="338"/>
    </row>
    <row r="7" spans="1:7" s="143" customFormat="1" ht="11.25" customHeight="1" x14ac:dyDescent="0.2">
      <c r="C7" s="144"/>
      <c r="D7" s="144"/>
      <c r="E7" s="144"/>
      <c r="F7" s="145"/>
      <c r="G7" s="146"/>
    </row>
    <row r="8" spans="1:7" s="39" customFormat="1" ht="57.6" customHeight="1" x14ac:dyDescent="0.2">
      <c r="A8" s="332" t="s">
        <v>158</v>
      </c>
      <c r="B8" s="332"/>
      <c r="C8" s="128" t="s">
        <v>218</v>
      </c>
      <c r="D8" s="128" t="s">
        <v>216</v>
      </c>
      <c r="E8" s="128" t="s">
        <v>219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31">
        <v>1</v>
      </c>
      <c r="B9" s="331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s="59" customFormat="1" ht="20.100000000000001" customHeight="1" x14ac:dyDescent="0.2">
      <c r="A10" s="336" t="s">
        <v>90</v>
      </c>
      <c r="B10" s="337"/>
      <c r="C10" s="287">
        <f>C11</f>
        <v>942476.93999999983</v>
      </c>
      <c r="D10" s="287">
        <f>D11</f>
        <v>1726535</v>
      </c>
      <c r="E10" s="287">
        <f>E11</f>
        <v>854968.91</v>
      </c>
      <c r="F10" s="288">
        <f>IF(C10=0,0,E10/C10*100)</f>
        <v>90.715101209797254</v>
      </c>
      <c r="G10" s="289">
        <f>IF(D10=0,0,E10/D10*100)</f>
        <v>49.51935002765655</v>
      </c>
    </row>
    <row r="11" spans="1:7" s="139" customFormat="1" ht="15" customHeight="1" x14ac:dyDescent="0.2">
      <c r="A11" s="290" t="s">
        <v>163</v>
      </c>
      <c r="B11" s="291" t="s">
        <v>166</v>
      </c>
      <c r="C11" s="292">
        <f>C12+C13</f>
        <v>942476.93999999983</v>
      </c>
      <c r="D11" s="292">
        <f>D12+D13</f>
        <v>1726535</v>
      </c>
      <c r="E11" s="292">
        <f>E12+E13</f>
        <v>854968.91</v>
      </c>
      <c r="F11" s="293">
        <f t="shared" ref="F11:F13" si="0">IF(C11=0,0,E11/C11*100)</f>
        <v>90.715101209797254</v>
      </c>
      <c r="G11" s="294">
        <f t="shared" ref="G11:G13" si="1">IF(D11=0,0,E11/D11*100)</f>
        <v>49.51935002765655</v>
      </c>
    </row>
    <row r="12" spans="1:7" s="42" customFormat="1" ht="15" customHeight="1" x14ac:dyDescent="0.2">
      <c r="A12" s="174" t="s">
        <v>164</v>
      </c>
      <c r="B12" s="41" t="s">
        <v>167</v>
      </c>
      <c r="C12" s="65">
        <f>'Račun prihoda i rashoda'!C46</f>
        <v>942476.93999999983</v>
      </c>
      <c r="D12" s="65">
        <f>'Račun prihoda i rashoda'!D46</f>
        <v>1726535</v>
      </c>
      <c r="E12" s="65">
        <f>'Račun prihoda i rashoda'!E46</f>
        <v>854968.91</v>
      </c>
      <c r="F12" s="162">
        <f t="shared" si="0"/>
        <v>90.715101209797254</v>
      </c>
      <c r="G12" s="78">
        <f t="shared" si="1"/>
        <v>49.51935002765655</v>
      </c>
    </row>
    <row r="13" spans="1:7" s="47" customFormat="1" ht="15" customHeight="1" x14ac:dyDescent="0.2">
      <c r="A13" s="175" t="s">
        <v>165</v>
      </c>
      <c r="B13" s="176" t="s">
        <v>168</v>
      </c>
      <c r="C13" s="177">
        <v>0</v>
      </c>
      <c r="D13" s="177">
        <v>0</v>
      </c>
      <c r="E13" s="177">
        <v>0</v>
      </c>
      <c r="F13" s="178">
        <f t="shared" si="0"/>
        <v>0</v>
      </c>
      <c r="G13" s="179">
        <f t="shared" si="1"/>
        <v>0</v>
      </c>
    </row>
  </sheetData>
  <mergeCells count="7">
    <mergeCell ref="A2:G2"/>
    <mergeCell ref="A4:G4"/>
    <mergeCell ref="A10:B10"/>
    <mergeCell ref="A1:G1"/>
    <mergeCell ref="A6:G6"/>
    <mergeCell ref="A9:B9"/>
    <mergeCell ref="A8:B8"/>
  </mergeCells>
  <pageMargins left="0.39370078740157483" right="0" top="0.39370078740157483" bottom="0.39370078740157483" header="0.31496062992125984" footer="0.31496062992125984"/>
  <pageSetup paperSize="9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C02B-211B-4AC6-9E37-BACCEEB348B6}">
  <dimension ref="A1:G28"/>
  <sheetViews>
    <sheetView zoomScaleNormal="100" workbookViewId="0">
      <selection activeCell="H12" sqref="H12"/>
    </sheetView>
  </sheetViews>
  <sheetFormatPr defaultColWidth="11.42578125" defaultRowHeight="11.25" x14ac:dyDescent="0.2"/>
  <cols>
    <col min="1" max="1" width="7" style="16" customWidth="1"/>
    <col min="2" max="2" width="45.42578125" style="16" customWidth="1"/>
    <col min="3" max="5" width="20.28515625" style="58" customWidth="1"/>
    <col min="6" max="6" width="14.7109375" style="83" customWidth="1"/>
    <col min="7" max="7" width="15" style="73" customWidth="1"/>
    <col min="8" max="172" width="11.42578125" style="16"/>
    <col min="173" max="173" width="16" style="16" customWidth="1"/>
    <col min="174" max="180" width="17.5703125" style="16" customWidth="1"/>
    <col min="181" max="181" width="7.85546875" style="16" customWidth="1"/>
    <col min="182" max="182" width="14.28515625" style="16" customWidth="1"/>
    <col min="183" max="183" width="7.85546875" style="16" customWidth="1"/>
    <col min="184" max="428" width="11.42578125" style="16"/>
    <col min="429" max="429" width="16" style="16" customWidth="1"/>
    <col min="430" max="436" width="17.5703125" style="16" customWidth="1"/>
    <col min="437" max="437" width="7.85546875" style="16" customWidth="1"/>
    <col min="438" max="438" width="14.28515625" style="16" customWidth="1"/>
    <col min="439" max="439" width="7.85546875" style="16" customWidth="1"/>
    <col min="440" max="684" width="11.42578125" style="16"/>
    <col min="685" max="685" width="16" style="16" customWidth="1"/>
    <col min="686" max="692" width="17.5703125" style="16" customWidth="1"/>
    <col min="693" max="693" width="7.85546875" style="16" customWidth="1"/>
    <col min="694" max="694" width="14.28515625" style="16" customWidth="1"/>
    <col min="695" max="695" width="7.85546875" style="16" customWidth="1"/>
    <col min="696" max="940" width="11.42578125" style="16"/>
    <col min="941" max="941" width="16" style="16" customWidth="1"/>
    <col min="942" max="948" width="17.5703125" style="16" customWidth="1"/>
    <col min="949" max="949" width="7.85546875" style="16" customWidth="1"/>
    <col min="950" max="950" width="14.28515625" style="16" customWidth="1"/>
    <col min="951" max="951" width="7.85546875" style="16" customWidth="1"/>
    <col min="952" max="1196" width="11.42578125" style="16"/>
    <col min="1197" max="1197" width="16" style="16" customWidth="1"/>
    <col min="1198" max="1204" width="17.5703125" style="16" customWidth="1"/>
    <col min="1205" max="1205" width="7.85546875" style="16" customWidth="1"/>
    <col min="1206" max="1206" width="14.28515625" style="16" customWidth="1"/>
    <col min="1207" max="1207" width="7.85546875" style="16" customWidth="1"/>
    <col min="1208" max="1452" width="11.42578125" style="16"/>
    <col min="1453" max="1453" width="16" style="16" customWidth="1"/>
    <col min="1454" max="1460" width="17.5703125" style="16" customWidth="1"/>
    <col min="1461" max="1461" width="7.85546875" style="16" customWidth="1"/>
    <col min="1462" max="1462" width="14.28515625" style="16" customWidth="1"/>
    <col min="1463" max="1463" width="7.85546875" style="16" customWidth="1"/>
    <col min="1464" max="1708" width="11.42578125" style="16"/>
    <col min="1709" max="1709" width="16" style="16" customWidth="1"/>
    <col min="1710" max="1716" width="17.5703125" style="16" customWidth="1"/>
    <col min="1717" max="1717" width="7.85546875" style="16" customWidth="1"/>
    <col min="1718" max="1718" width="14.28515625" style="16" customWidth="1"/>
    <col min="1719" max="1719" width="7.85546875" style="16" customWidth="1"/>
    <col min="1720" max="1964" width="11.42578125" style="16"/>
    <col min="1965" max="1965" width="16" style="16" customWidth="1"/>
    <col min="1966" max="1972" width="17.5703125" style="16" customWidth="1"/>
    <col min="1973" max="1973" width="7.85546875" style="16" customWidth="1"/>
    <col min="1974" max="1974" width="14.28515625" style="16" customWidth="1"/>
    <col min="1975" max="1975" width="7.85546875" style="16" customWidth="1"/>
    <col min="1976" max="2220" width="11.42578125" style="16"/>
    <col min="2221" max="2221" width="16" style="16" customWidth="1"/>
    <col min="2222" max="2228" width="17.5703125" style="16" customWidth="1"/>
    <col min="2229" max="2229" width="7.85546875" style="16" customWidth="1"/>
    <col min="2230" max="2230" width="14.28515625" style="16" customWidth="1"/>
    <col min="2231" max="2231" width="7.85546875" style="16" customWidth="1"/>
    <col min="2232" max="2476" width="11.42578125" style="16"/>
    <col min="2477" max="2477" width="16" style="16" customWidth="1"/>
    <col min="2478" max="2484" width="17.5703125" style="16" customWidth="1"/>
    <col min="2485" max="2485" width="7.85546875" style="16" customWidth="1"/>
    <col min="2486" max="2486" width="14.28515625" style="16" customWidth="1"/>
    <col min="2487" max="2487" width="7.85546875" style="16" customWidth="1"/>
    <col min="2488" max="2732" width="11.42578125" style="16"/>
    <col min="2733" max="2733" width="16" style="16" customWidth="1"/>
    <col min="2734" max="2740" width="17.5703125" style="16" customWidth="1"/>
    <col min="2741" max="2741" width="7.85546875" style="16" customWidth="1"/>
    <col min="2742" max="2742" width="14.28515625" style="16" customWidth="1"/>
    <col min="2743" max="2743" width="7.85546875" style="16" customWidth="1"/>
    <col min="2744" max="2988" width="11.42578125" style="16"/>
    <col min="2989" max="2989" width="16" style="16" customWidth="1"/>
    <col min="2990" max="2996" width="17.5703125" style="16" customWidth="1"/>
    <col min="2997" max="2997" width="7.85546875" style="16" customWidth="1"/>
    <col min="2998" max="2998" width="14.28515625" style="16" customWidth="1"/>
    <col min="2999" max="2999" width="7.85546875" style="16" customWidth="1"/>
    <col min="3000" max="3244" width="11.42578125" style="16"/>
    <col min="3245" max="3245" width="16" style="16" customWidth="1"/>
    <col min="3246" max="3252" width="17.5703125" style="16" customWidth="1"/>
    <col min="3253" max="3253" width="7.85546875" style="16" customWidth="1"/>
    <col min="3254" max="3254" width="14.28515625" style="16" customWidth="1"/>
    <col min="3255" max="3255" width="7.85546875" style="16" customWidth="1"/>
    <col min="3256" max="3500" width="11.42578125" style="16"/>
    <col min="3501" max="3501" width="16" style="16" customWidth="1"/>
    <col min="3502" max="3508" width="17.5703125" style="16" customWidth="1"/>
    <col min="3509" max="3509" width="7.85546875" style="16" customWidth="1"/>
    <col min="3510" max="3510" width="14.28515625" style="16" customWidth="1"/>
    <col min="3511" max="3511" width="7.85546875" style="16" customWidth="1"/>
    <col min="3512" max="3756" width="11.42578125" style="16"/>
    <col min="3757" max="3757" width="16" style="16" customWidth="1"/>
    <col min="3758" max="3764" width="17.5703125" style="16" customWidth="1"/>
    <col min="3765" max="3765" width="7.85546875" style="16" customWidth="1"/>
    <col min="3766" max="3766" width="14.28515625" style="16" customWidth="1"/>
    <col min="3767" max="3767" width="7.85546875" style="16" customWidth="1"/>
    <col min="3768" max="4012" width="11.42578125" style="16"/>
    <col min="4013" max="4013" width="16" style="16" customWidth="1"/>
    <col min="4014" max="4020" width="17.5703125" style="16" customWidth="1"/>
    <col min="4021" max="4021" width="7.85546875" style="16" customWidth="1"/>
    <col min="4022" max="4022" width="14.28515625" style="16" customWidth="1"/>
    <col min="4023" max="4023" width="7.85546875" style="16" customWidth="1"/>
    <col min="4024" max="4268" width="11.42578125" style="16"/>
    <col min="4269" max="4269" width="16" style="16" customWidth="1"/>
    <col min="4270" max="4276" width="17.5703125" style="16" customWidth="1"/>
    <col min="4277" max="4277" width="7.85546875" style="16" customWidth="1"/>
    <col min="4278" max="4278" width="14.28515625" style="16" customWidth="1"/>
    <col min="4279" max="4279" width="7.85546875" style="16" customWidth="1"/>
    <col min="4280" max="4524" width="11.42578125" style="16"/>
    <col min="4525" max="4525" width="16" style="16" customWidth="1"/>
    <col min="4526" max="4532" width="17.5703125" style="16" customWidth="1"/>
    <col min="4533" max="4533" width="7.85546875" style="16" customWidth="1"/>
    <col min="4534" max="4534" width="14.28515625" style="16" customWidth="1"/>
    <col min="4535" max="4535" width="7.85546875" style="16" customWidth="1"/>
    <col min="4536" max="4780" width="11.42578125" style="16"/>
    <col min="4781" max="4781" width="16" style="16" customWidth="1"/>
    <col min="4782" max="4788" width="17.5703125" style="16" customWidth="1"/>
    <col min="4789" max="4789" width="7.85546875" style="16" customWidth="1"/>
    <col min="4790" max="4790" width="14.28515625" style="16" customWidth="1"/>
    <col min="4791" max="4791" width="7.85546875" style="16" customWidth="1"/>
    <col min="4792" max="5036" width="11.42578125" style="16"/>
    <col min="5037" max="5037" width="16" style="16" customWidth="1"/>
    <col min="5038" max="5044" width="17.5703125" style="16" customWidth="1"/>
    <col min="5045" max="5045" width="7.85546875" style="16" customWidth="1"/>
    <col min="5046" max="5046" width="14.28515625" style="16" customWidth="1"/>
    <col min="5047" max="5047" width="7.85546875" style="16" customWidth="1"/>
    <col min="5048" max="5292" width="11.42578125" style="16"/>
    <col min="5293" max="5293" width="16" style="16" customWidth="1"/>
    <col min="5294" max="5300" width="17.5703125" style="16" customWidth="1"/>
    <col min="5301" max="5301" width="7.85546875" style="16" customWidth="1"/>
    <col min="5302" max="5302" width="14.28515625" style="16" customWidth="1"/>
    <col min="5303" max="5303" width="7.85546875" style="16" customWidth="1"/>
    <col min="5304" max="5548" width="11.42578125" style="16"/>
    <col min="5549" max="5549" width="16" style="16" customWidth="1"/>
    <col min="5550" max="5556" width="17.5703125" style="16" customWidth="1"/>
    <col min="5557" max="5557" width="7.85546875" style="16" customWidth="1"/>
    <col min="5558" max="5558" width="14.28515625" style="16" customWidth="1"/>
    <col min="5559" max="5559" width="7.85546875" style="16" customWidth="1"/>
    <col min="5560" max="5804" width="11.42578125" style="16"/>
    <col min="5805" max="5805" width="16" style="16" customWidth="1"/>
    <col min="5806" max="5812" width="17.5703125" style="16" customWidth="1"/>
    <col min="5813" max="5813" width="7.85546875" style="16" customWidth="1"/>
    <col min="5814" max="5814" width="14.28515625" style="16" customWidth="1"/>
    <col min="5815" max="5815" width="7.85546875" style="16" customWidth="1"/>
    <col min="5816" max="6060" width="11.42578125" style="16"/>
    <col min="6061" max="6061" width="16" style="16" customWidth="1"/>
    <col min="6062" max="6068" width="17.5703125" style="16" customWidth="1"/>
    <col min="6069" max="6069" width="7.85546875" style="16" customWidth="1"/>
    <col min="6070" max="6070" width="14.28515625" style="16" customWidth="1"/>
    <col min="6071" max="6071" width="7.85546875" style="16" customWidth="1"/>
    <col min="6072" max="6316" width="11.42578125" style="16"/>
    <col min="6317" max="6317" width="16" style="16" customWidth="1"/>
    <col min="6318" max="6324" width="17.5703125" style="16" customWidth="1"/>
    <col min="6325" max="6325" width="7.85546875" style="16" customWidth="1"/>
    <col min="6326" max="6326" width="14.28515625" style="16" customWidth="1"/>
    <col min="6327" max="6327" width="7.85546875" style="16" customWidth="1"/>
    <col min="6328" max="6572" width="11.42578125" style="16"/>
    <col min="6573" max="6573" width="16" style="16" customWidth="1"/>
    <col min="6574" max="6580" width="17.5703125" style="16" customWidth="1"/>
    <col min="6581" max="6581" width="7.85546875" style="16" customWidth="1"/>
    <col min="6582" max="6582" width="14.28515625" style="16" customWidth="1"/>
    <col min="6583" max="6583" width="7.85546875" style="16" customWidth="1"/>
    <col min="6584" max="6828" width="11.42578125" style="16"/>
    <col min="6829" max="6829" width="16" style="16" customWidth="1"/>
    <col min="6830" max="6836" width="17.5703125" style="16" customWidth="1"/>
    <col min="6837" max="6837" width="7.85546875" style="16" customWidth="1"/>
    <col min="6838" max="6838" width="14.28515625" style="16" customWidth="1"/>
    <col min="6839" max="6839" width="7.85546875" style="16" customWidth="1"/>
    <col min="6840" max="7084" width="11.42578125" style="16"/>
    <col min="7085" max="7085" width="16" style="16" customWidth="1"/>
    <col min="7086" max="7092" width="17.5703125" style="16" customWidth="1"/>
    <col min="7093" max="7093" width="7.85546875" style="16" customWidth="1"/>
    <col min="7094" max="7094" width="14.28515625" style="16" customWidth="1"/>
    <col min="7095" max="7095" width="7.85546875" style="16" customWidth="1"/>
    <col min="7096" max="7340" width="11.42578125" style="16"/>
    <col min="7341" max="7341" width="16" style="16" customWidth="1"/>
    <col min="7342" max="7348" width="17.5703125" style="16" customWidth="1"/>
    <col min="7349" max="7349" width="7.85546875" style="16" customWidth="1"/>
    <col min="7350" max="7350" width="14.28515625" style="16" customWidth="1"/>
    <col min="7351" max="7351" width="7.85546875" style="16" customWidth="1"/>
    <col min="7352" max="7596" width="11.42578125" style="16"/>
    <col min="7597" max="7597" width="16" style="16" customWidth="1"/>
    <col min="7598" max="7604" width="17.5703125" style="16" customWidth="1"/>
    <col min="7605" max="7605" width="7.85546875" style="16" customWidth="1"/>
    <col min="7606" max="7606" width="14.28515625" style="16" customWidth="1"/>
    <col min="7607" max="7607" width="7.85546875" style="16" customWidth="1"/>
    <col min="7608" max="7852" width="11.42578125" style="16"/>
    <col min="7853" max="7853" width="16" style="16" customWidth="1"/>
    <col min="7854" max="7860" width="17.5703125" style="16" customWidth="1"/>
    <col min="7861" max="7861" width="7.85546875" style="16" customWidth="1"/>
    <col min="7862" max="7862" width="14.28515625" style="16" customWidth="1"/>
    <col min="7863" max="7863" width="7.85546875" style="16" customWidth="1"/>
    <col min="7864" max="8108" width="11.42578125" style="16"/>
    <col min="8109" max="8109" width="16" style="16" customWidth="1"/>
    <col min="8110" max="8116" width="17.5703125" style="16" customWidth="1"/>
    <col min="8117" max="8117" width="7.85546875" style="16" customWidth="1"/>
    <col min="8118" max="8118" width="14.28515625" style="16" customWidth="1"/>
    <col min="8119" max="8119" width="7.85546875" style="16" customWidth="1"/>
    <col min="8120" max="8364" width="11.42578125" style="16"/>
    <col min="8365" max="8365" width="16" style="16" customWidth="1"/>
    <col min="8366" max="8372" width="17.5703125" style="16" customWidth="1"/>
    <col min="8373" max="8373" width="7.85546875" style="16" customWidth="1"/>
    <col min="8374" max="8374" width="14.28515625" style="16" customWidth="1"/>
    <col min="8375" max="8375" width="7.85546875" style="16" customWidth="1"/>
    <col min="8376" max="8620" width="11.42578125" style="16"/>
    <col min="8621" max="8621" width="16" style="16" customWidth="1"/>
    <col min="8622" max="8628" width="17.5703125" style="16" customWidth="1"/>
    <col min="8629" max="8629" width="7.85546875" style="16" customWidth="1"/>
    <col min="8630" max="8630" width="14.28515625" style="16" customWidth="1"/>
    <col min="8631" max="8631" width="7.85546875" style="16" customWidth="1"/>
    <col min="8632" max="8876" width="11.42578125" style="16"/>
    <col min="8877" max="8877" width="16" style="16" customWidth="1"/>
    <col min="8878" max="8884" width="17.5703125" style="16" customWidth="1"/>
    <col min="8885" max="8885" width="7.85546875" style="16" customWidth="1"/>
    <col min="8886" max="8886" width="14.28515625" style="16" customWidth="1"/>
    <col min="8887" max="8887" width="7.85546875" style="16" customWidth="1"/>
    <col min="8888" max="9132" width="11.42578125" style="16"/>
    <col min="9133" max="9133" width="16" style="16" customWidth="1"/>
    <col min="9134" max="9140" width="17.5703125" style="16" customWidth="1"/>
    <col min="9141" max="9141" width="7.85546875" style="16" customWidth="1"/>
    <col min="9142" max="9142" width="14.28515625" style="16" customWidth="1"/>
    <col min="9143" max="9143" width="7.85546875" style="16" customWidth="1"/>
    <col min="9144" max="9388" width="11.42578125" style="16"/>
    <col min="9389" max="9389" width="16" style="16" customWidth="1"/>
    <col min="9390" max="9396" width="17.5703125" style="16" customWidth="1"/>
    <col min="9397" max="9397" width="7.85546875" style="16" customWidth="1"/>
    <col min="9398" max="9398" width="14.28515625" style="16" customWidth="1"/>
    <col min="9399" max="9399" width="7.85546875" style="16" customWidth="1"/>
    <col min="9400" max="9644" width="11.42578125" style="16"/>
    <col min="9645" max="9645" width="16" style="16" customWidth="1"/>
    <col min="9646" max="9652" width="17.5703125" style="16" customWidth="1"/>
    <col min="9653" max="9653" width="7.85546875" style="16" customWidth="1"/>
    <col min="9654" max="9654" width="14.28515625" style="16" customWidth="1"/>
    <col min="9655" max="9655" width="7.85546875" style="16" customWidth="1"/>
    <col min="9656" max="9900" width="11.42578125" style="16"/>
    <col min="9901" max="9901" width="16" style="16" customWidth="1"/>
    <col min="9902" max="9908" width="17.5703125" style="16" customWidth="1"/>
    <col min="9909" max="9909" width="7.85546875" style="16" customWidth="1"/>
    <col min="9910" max="9910" width="14.28515625" style="16" customWidth="1"/>
    <col min="9911" max="9911" width="7.85546875" style="16" customWidth="1"/>
    <col min="9912" max="10156" width="11.42578125" style="16"/>
    <col min="10157" max="10157" width="16" style="16" customWidth="1"/>
    <col min="10158" max="10164" width="17.5703125" style="16" customWidth="1"/>
    <col min="10165" max="10165" width="7.85546875" style="16" customWidth="1"/>
    <col min="10166" max="10166" width="14.28515625" style="16" customWidth="1"/>
    <col min="10167" max="10167" width="7.85546875" style="16" customWidth="1"/>
    <col min="10168" max="10412" width="11.42578125" style="16"/>
    <col min="10413" max="10413" width="16" style="16" customWidth="1"/>
    <col min="10414" max="10420" width="17.5703125" style="16" customWidth="1"/>
    <col min="10421" max="10421" width="7.85546875" style="16" customWidth="1"/>
    <col min="10422" max="10422" width="14.28515625" style="16" customWidth="1"/>
    <col min="10423" max="10423" width="7.85546875" style="16" customWidth="1"/>
    <col min="10424" max="10668" width="11.42578125" style="16"/>
    <col min="10669" max="10669" width="16" style="16" customWidth="1"/>
    <col min="10670" max="10676" width="17.5703125" style="16" customWidth="1"/>
    <col min="10677" max="10677" width="7.85546875" style="16" customWidth="1"/>
    <col min="10678" max="10678" width="14.28515625" style="16" customWidth="1"/>
    <col min="10679" max="10679" width="7.85546875" style="16" customWidth="1"/>
    <col min="10680" max="10924" width="11.42578125" style="16"/>
    <col min="10925" max="10925" width="16" style="16" customWidth="1"/>
    <col min="10926" max="10932" width="17.5703125" style="16" customWidth="1"/>
    <col min="10933" max="10933" width="7.85546875" style="16" customWidth="1"/>
    <col min="10934" max="10934" width="14.28515625" style="16" customWidth="1"/>
    <col min="10935" max="10935" width="7.85546875" style="16" customWidth="1"/>
    <col min="10936" max="11180" width="11.42578125" style="16"/>
    <col min="11181" max="11181" width="16" style="16" customWidth="1"/>
    <col min="11182" max="11188" width="17.5703125" style="16" customWidth="1"/>
    <col min="11189" max="11189" width="7.85546875" style="16" customWidth="1"/>
    <col min="11190" max="11190" width="14.28515625" style="16" customWidth="1"/>
    <col min="11191" max="11191" width="7.85546875" style="16" customWidth="1"/>
    <col min="11192" max="11436" width="11.42578125" style="16"/>
    <col min="11437" max="11437" width="16" style="16" customWidth="1"/>
    <col min="11438" max="11444" width="17.5703125" style="16" customWidth="1"/>
    <col min="11445" max="11445" width="7.85546875" style="16" customWidth="1"/>
    <col min="11446" max="11446" width="14.28515625" style="16" customWidth="1"/>
    <col min="11447" max="11447" width="7.85546875" style="16" customWidth="1"/>
    <col min="11448" max="11692" width="11.42578125" style="16"/>
    <col min="11693" max="11693" width="16" style="16" customWidth="1"/>
    <col min="11694" max="11700" width="17.5703125" style="16" customWidth="1"/>
    <col min="11701" max="11701" width="7.85546875" style="16" customWidth="1"/>
    <col min="11702" max="11702" width="14.28515625" style="16" customWidth="1"/>
    <col min="11703" max="11703" width="7.85546875" style="16" customWidth="1"/>
    <col min="11704" max="11948" width="11.42578125" style="16"/>
    <col min="11949" max="11949" width="16" style="16" customWidth="1"/>
    <col min="11950" max="11956" width="17.5703125" style="16" customWidth="1"/>
    <col min="11957" max="11957" width="7.85546875" style="16" customWidth="1"/>
    <col min="11958" max="11958" width="14.28515625" style="16" customWidth="1"/>
    <col min="11959" max="11959" width="7.85546875" style="16" customWidth="1"/>
    <col min="11960" max="12204" width="11.42578125" style="16"/>
    <col min="12205" max="12205" width="16" style="16" customWidth="1"/>
    <col min="12206" max="12212" width="17.5703125" style="16" customWidth="1"/>
    <col min="12213" max="12213" width="7.85546875" style="16" customWidth="1"/>
    <col min="12214" max="12214" width="14.28515625" style="16" customWidth="1"/>
    <col min="12215" max="12215" width="7.85546875" style="16" customWidth="1"/>
    <col min="12216" max="12460" width="11.42578125" style="16"/>
    <col min="12461" max="12461" width="16" style="16" customWidth="1"/>
    <col min="12462" max="12468" width="17.5703125" style="16" customWidth="1"/>
    <col min="12469" max="12469" width="7.85546875" style="16" customWidth="1"/>
    <col min="12470" max="12470" width="14.28515625" style="16" customWidth="1"/>
    <col min="12471" max="12471" width="7.85546875" style="16" customWidth="1"/>
    <col min="12472" max="12716" width="11.42578125" style="16"/>
    <col min="12717" max="12717" width="16" style="16" customWidth="1"/>
    <col min="12718" max="12724" width="17.5703125" style="16" customWidth="1"/>
    <col min="12725" max="12725" width="7.85546875" style="16" customWidth="1"/>
    <col min="12726" max="12726" width="14.28515625" style="16" customWidth="1"/>
    <col min="12727" max="12727" width="7.85546875" style="16" customWidth="1"/>
    <col min="12728" max="12972" width="11.42578125" style="16"/>
    <col min="12973" max="12973" width="16" style="16" customWidth="1"/>
    <col min="12974" max="12980" width="17.5703125" style="16" customWidth="1"/>
    <col min="12981" max="12981" width="7.85546875" style="16" customWidth="1"/>
    <col min="12982" max="12982" width="14.28515625" style="16" customWidth="1"/>
    <col min="12983" max="12983" width="7.85546875" style="16" customWidth="1"/>
    <col min="12984" max="13228" width="11.42578125" style="16"/>
    <col min="13229" max="13229" width="16" style="16" customWidth="1"/>
    <col min="13230" max="13236" width="17.5703125" style="16" customWidth="1"/>
    <col min="13237" max="13237" width="7.85546875" style="16" customWidth="1"/>
    <col min="13238" max="13238" width="14.28515625" style="16" customWidth="1"/>
    <col min="13239" max="13239" width="7.85546875" style="16" customWidth="1"/>
    <col min="13240" max="13484" width="11.42578125" style="16"/>
    <col min="13485" max="13485" width="16" style="16" customWidth="1"/>
    <col min="13486" max="13492" width="17.5703125" style="16" customWidth="1"/>
    <col min="13493" max="13493" width="7.85546875" style="16" customWidth="1"/>
    <col min="13494" max="13494" width="14.28515625" style="16" customWidth="1"/>
    <col min="13495" max="13495" width="7.85546875" style="16" customWidth="1"/>
    <col min="13496" max="13740" width="11.42578125" style="16"/>
    <col min="13741" max="13741" width="16" style="16" customWidth="1"/>
    <col min="13742" max="13748" width="17.5703125" style="16" customWidth="1"/>
    <col min="13749" max="13749" width="7.85546875" style="16" customWidth="1"/>
    <col min="13750" max="13750" width="14.28515625" style="16" customWidth="1"/>
    <col min="13751" max="13751" width="7.85546875" style="16" customWidth="1"/>
    <col min="13752" max="13996" width="11.42578125" style="16"/>
    <col min="13997" max="13997" width="16" style="16" customWidth="1"/>
    <col min="13998" max="14004" width="17.5703125" style="16" customWidth="1"/>
    <col min="14005" max="14005" width="7.85546875" style="16" customWidth="1"/>
    <col min="14006" max="14006" width="14.28515625" style="16" customWidth="1"/>
    <col min="14007" max="14007" width="7.85546875" style="16" customWidth="1"/>
    <col min="14008" max="14252" width="11.42578125" style="16"/>
    <col min="14253" max="14253" width="16" style="16" customWidth="1"/>
    <col min="14254" max="14260" width="17.5703125" style="16" customWidth="1"/>
    <col min="14261" max="14261" width="7.85546875" style="16" customWidth="1"/>
    <col min="14262" max="14262" width="14.28515625" style="16" customWidth="1"/>
    <col min="14263" max="14263" width="7.85546875" style="16" customWidth="1"/>
    <col min="14264" max="14508" width="11.42578125" style="16"/>
    <col min="14509" max="14509" width="16" style="16" customWidth="1"/>
    <col min="14510" max="14516" width="17.5703125" style="16" customWidth="1"/>
    <col min="14517" max="14517" width="7.85546875" style="16" customWidth="1"/>
    <col min="14518" max="14518" width="14.28515625" style="16" customWidth="1"/>
    <col min="14519" max="14519" width="7.85546875" style="16" customWidth="1"/>
    <col min="14520" max="14764" width="11.42578125" style="16"/>
    <col min="14765" max="14765" width="16" style="16" customWidth="1"/>
    <col min="14766" max="14772" width="17.5703125" style="16" customWidth="1"/>
    <col min="14773" max="14773" width="7.85546875" style="16" customWidth="1"/>
    <col min="14774" max="14774" width="14.28515625" style="16" customWidth="1"/>
    <col min="14775" max="14775" width="7.85546875" style="16" customWidth="1"/>
    <col min="14776" max="15020" width="11.42578125" style="16"/>
    <col min="15021" max="15021" width="16" style="16" customWidth="1"/>
    <col min="15022" max="15028" width="17.5703125" style="16" customWidth="1"/>
    <col min="15029" max="15029" width="7.85546875" style="16" customWidth="1"/>
    <col min="15030" max="15030" width="14.28515625" style="16" customWidth="1"/>
    <col min="15031" max="15031" width="7.85546875" style="16" customWidth="1"/>
    <col min="15032" max="15276" width="11.42578125" style="16"/>
    <col min="15277" max="15277" width="16" style="16" customWidth="1"/>
    <col min="15278" max="15284" width="17.5703125" style="16" customWidth="1"/>
    <col min="15285" max="15285" width="7.85546875" style="16" customWidth="1"/>
    <col min="15286" max="15286" width="14.28515625" style="16" customWidth="1"/>
    <col min="15287" max="15287" width="7.85546875" style="16" customWidth="1"/>
    <col min="15288" max="15532" width="11.42578125" style="16"/>
    <col min="15533" max="15533" width="16" style="16" customWidth="1"/>
    <col min="15534" max="15540" width="17.5703125" style="16" customWidth="1"/>
    <col min="15541" max="15541" width="7.85546875" style="16" customWidth="1"/>
    <col min="15542" max="15542" width="14.28515625" style="16" customWidth="1"/>
    <col min="15543" max="15543" width="7.85546875" style="16" customWidth="1"/>
    <col min="15544" max="15788" width="11.42578125" style="16"/>
    <col min="15789" max="15789" width="16" style="16" customWidth="1"/>
    <col min="15790" max="15796" width="17.5703125" style="16" customWidth="1"/>
    <col min="15797" max="15797" width="7.85546875" style="16" customWidth="1"/>
    <col min="15798" max="15798" width="14.28515625" style="16" customWidth="1"/>
    <col min="15799" max="15799" width="7.85546875" style="16" customWidth="1"/>
    <col min="15800" max="16044" width="11.42578125" style="16"/>
    <col min="16045" max="16045" width="16" style="16" customWidth="1"/>
    <col min="16046" max="16052" width="17.5703125" style="16" customWidth="1"/>
    <col min="16053" max="16053" width="7.85546875" style="16" customWidth="1"/>
    <col min="16054" max="16054" width="14.28515625" style="16" customWidth="1"/>
    <col min="16055" max="16055" width="7.85546875" style="16" customWidth="1"/>
    <col min="16056" max="16384" width="11.42578125" style="16"/>
  </cols>
  <sheetData>
    <row r="1" spans="1:7" s="106" customFormat="1" ht="39.950000000000003" customHeight="1" x14ac:dyDescent="0.2">
      <c r="A1" s="333" t="str">
        <f>SAŽETAK!A1:J1</f>
        <v>POLUGODIŠNJI IZVJEŠTAJ O IZVRŠENJU FINANCIJSKOG PLANA ELEKTROTEHNIČKE I EKONOMSKE ŠKOLE NOVA GRADIŠKA ZA 2026. GODINU</v>
      </c>
      <c r="B1" s="333"/>
      <c r="C1" s="333"/>
      <c r="D1" s="333"/>
      <c r="E1" s="333"/>
      <c r="F1" s="333"/>
      <c r="G1" s="333"/>
    </row>
    <row r="2" spans="1:7" s="106" customFormat="1" ht="15" customHeight="1" x14ac:dyDescent="0.2">
      <c r="A2" s="333" t="s">
        <v>153</v>
      </c>
      <c r="B2" s="333"/>
      <c r="C2" s="333"/>
      <c r="D2" s="333"/>
      <c r="E2" s="333"/>
      <c r="F2" s="333"/>
      <c r="G2" s="333"/>
    </row>
    <row r="3" spans="1:7" s="105" customFormat="1" ht="15" customHeight="1" x14ac:dyDescent="0.2">
      <c r="A3" s="131"/>
      <c r="B3" s="131"/>
      <c r="C3" s="131"/>
      <c r="D3" s="131"/>
      <c r="E3" s="131"/>
      <c r="F3" s="131"/>
      <c r="G3" s="131"/>
    </row>
    <row r="4" spans="1:7" s="105" customFormat="1" ht="15" customHeight="1" x14ac:dyDescent="0.2">
      <c r="A4" s="334" t="s">
        <v>186</v>
      </c>
      <c r="B4" s="334"/>
      <c r="C4" s="334"/>
      <c r="D4" s="334"/>
      <c r="E4" s="334"/>
      <c r="F4" s="334"/>
      <c r="G4" s="334"/>
    </row>
    <row r="5" spans="1:7" s="105" customFormat="1" ht="15" customHeight="1" x14ac:dyDescent="0.2">
      <c r="A5" s="236"/>
      <c r="B5" s="236"/>
      <c r="C5" s="236"/>
      <c r="D5" s="236"/>
      <c r="E5" s="236"/>
      <c r="F5" s="236"/>
      <c r="G5" s="236"/>
    </row>
    <row r="6" spans="1:7" s="105" customFormat="1" ht="15" customHeight="1" x14ac:dyDescent="0.2">
      <c r="A6" s="334" t="s">
        <v>196</v>
      </c>
      <c r="B6" s="334"/>
      <c r="C6" s="334"/>
      <c r="D6" s="334"/>
      <c r="E6" s="334"/>
      <c r="F6" s="334"/>
      <c r="G6" s="334"/>
    </row>
    <row r="7" spans="1:7" s="105" customFormat="1" ht="15" customHeight="1" x14ac:dyDescent="0.2">
      <c r="A7" s="130"/>
      <c r="B7" s="130"/>
      <c r="C7" s="130"/>
      <c r="D7" s="130"/>
      <c r="E7" s="130"/>
      <c r="F7" s="130"/>
      <c r="G7" s="130"/>
    </row>
    <row r="8" spans="1:7" s="39" customFormat="1" ht="57.6" customHeight="1" x14ac:dyDescent="0.2">
      <c r="A8" s="339" t="s">
        <v>158</v>
      </c>
      <c r="B8" s="340"/>
      <c r="C8" s="128" t="s">
        <v>218</v>
      </c>
      <c r="D8" s="128" t="s">
        <v>216</v>
      </c>
      <c r="E8" s="128" t="s">
        <v>219</v>
      </c>
      <c r="F8" s="128" t="s">
        <v>71</v>
      </c>
      <c r="G8" s="128" t="s">
        <v>71</v>
      </c>
    </row>
    <row r="9" spans="1:7" s="60" customFormat="1" ht="9.9499999999999993" customHeight="1" x14ac:dyDescent="0.15">
      <c r="A9" s="341">
        <v>1</v>
      </c>
      <c r="B9" s="342"/>
      <c r="C9" s="61">
        <v>2</v>
      </c>
      <c r="D9" s="61">
        <v>3</v>
      </c>
      <c r="E9" s="61">
        <v>4</v>
      </c>
      <c r="F9" s="76" t="s">
        <v>101</v>
      </c>
      <c r="G9" s="76" t="s">
        <v>102</v>
      </c>
    </row>
    <row r="10" spans="1:7" s="56" customFormat="1" ht="20.100000000000001" customHeight="1" x14ac:dyDescent="0.2">
      <c r="A10" s="54"/>
      <c r="B10" s="55" t="s">
        <v>169</v>
      </c>
      <c r="C10" s="67">
        <f>C11</f>
        <v>0</v>
      </c>
      <c r="D10" s="67">
        <f t="shared" ref="D10:E11" si="0">D11</f>
        <v>0</v>
      </c>
      <c r="E10" s="67">
        <f t="shared" si="0"/>
        <v>0</v>
      </c>
      <c r="F10" s="81">
        <f t="shared" ref="F10:F11" si="1">IF(C10=0,0,E10/C10*100)</f>
        <v>0</v>
      </c>
      <c r="G10" s="82">
        <f t="shared" ref="G10:G11" si="2">IF(D10=0,0,E10/D10*100)</f>
        <v>0</v>
      </c>
    </row>
    <row r="11" spans="1:7" s="59" customFormat="1" ht="15" customHeight="1" x14ac:dyDescent="0.2">
      <c r="A11" s="62">
        <v>8</v>
      </c>
      <c r="B11" s="63" t="s">
        <v>170</v>
      </c>
      <c r="C11" s="64">
        <f>C12</f>
        <v>0</v>
      </c>
      <c r="D11" s="64">
        <f t="shared" si="0"/>
        <v>0</v>
      </c>
      <c r="E11" s="64">
        <f t="shared" si="0"/>
        <v>0</v>
      </c>
      <c r="F11" s="77">
        <f t="shared" si="1"/>
        <v>0</v>
      </c>
      <c r="G11" s="77">
        <f t="shared" si="2"/>
        <v>0</v>
      </c>
    </row>
    <row r="12" spans="1:7" s="39" customFormat="1" ht="15" customHeight="1" x14ac:dyDescent="0.2">
      <c r="A12" s="88">
        <v>84</v>
      </c>
      <c r="B12" s="89" t="s">
        <v>171</v>
      </c>
      <c r="C12" s="90">
        <v>0</v>
      </c>
      <c r="D12" s="90">
        <v>0</v>
      </c>
      <c r="E12" s="90">
        <v>0</v>
      </c>
      <c r="F12" s="162">
        <f>IF(C12=0,0,E12/C12*100)</f>
        <v>0</v>
      </c>
      <c r="G12" s="78">
        <f>IF(D12=0,0,E12/D12*100)</f>
        <v>0</v>
      </c>
    </row>
    <row r="13" spans="1:7" ht="20.100000000000001" customHeight="1" x14ac:dyDescent="0.2"/>
    <row r="14" spans="1:7" s="56" customFormat="1" ht="20.100000000000001" customHeight="1" x14ac:dyDescent="0.2">
      <c r="A14" s="54"/>
      <c r="B14" s="55" t="s">
        <v>172</v>
      </c>
      <c r="C14" s="67">
        <f>C15</f>
        <v>0</v>
      </c>
      <c r="D14" s="67">
        <f t="shared" ref="D14:E15" si="3">D15</f>
        <v>0</v>
      </c>
      <c r="E14" s="67">
        <f t="shared" si="3"/>
        <v>0</v>
      </c>
      <c r="F14" s="81">
        <f t="shared" ref="F14:F16" si="4">IF(C14=0,0,E14/C14*100)</f>
        <v>0</v>
      </c>
      <c r="G14" s="82">
        <f t="shared" ref="G14:G16" si="5">IF(D14=0,0,E14/D14*100)</f>
        <v>0</v>
      </c>
    </row>
    <row r="15" spans="1:7" s="59" customFormat="1" ht="15" customHeight="1" x14ac:dyDescent="0.2">
      <c r="A15" s="62">
        <v>5</v>
      </c>
      <c r="B15" s="63" t="s">
        <v>173</v>
      </c>
      <c r="C15" s="64">
        <f>C16</f>
        <v>0</v>
      </c>
      <c r="D15" s="64">
        <f t="shared" si="3"/>
        <v>0</v>
      </c>
      <c r="E15" s="64">
        <f t="shared" si="3"/>
        <v>0</v>
      </c>
      <c r="F15" s="77">
        <f t="shared" si="4"/>
        <v>0</v>
      </c>
      <c r="G15" s="77">
        <f t="shared" si="5"/>
        <v>0</v>
      </c>
    </row>
    <row r="16" spans="1:7" s="39" customFormat="1" ht="15" customHeight="1" x14ac:dyDescent="0.2">
      <c r="A16" s="88">
        <v>54</v>
      </c>
      <c r="B16" s="89" t="s">
        <v>174</v>
      </c>
      <c r="C16" s="90">
        <v>0</v>
      </c>
      <c r="D16" s="90">
        <v>0</v>
      </c>
      <c r="E16" s="90">
        <v>0</v>
      </c>
      <c r="F16" s="91">
        <f t="shared" si="4"/>
        <v>0</v>
      </c>
      <c r="G16" s="91">
        <f t="shared" si="5"/>
        <v>0</v>
      </c>
    </row>
    <row r="17" spans="1:7" ht="20.100000000000001" customHeight="1" x14ac:dyDescent="0.2"/>
    <row r="18" spans="1:7" s="105" customFormat="1" ht="15" customHeight="1" x14ac:dyDescent="0.2">
      <c r="A18" s="334" t="s">
        <v>197</v>
      </c>
      <c r="B18" s="334"/>
      <c r="C18" s="334"/>
      <c r="D18" s="334"/>
      <c r="E18" s="334"/>
      <c r="F18" s="334"/>
      <c r="G18" s="334"/>
    </row>
    <row r="19" spans="1:7" s="105" customFormat="1" ht="15" customHeight="1" x14ac:dyDescent="0.2">
      <c r="A19" s="236"/>
      <c r="B19" s="236"/>
      <c r="C19" s="236"/>
      <c r="D19" s="236"/>
      <c r="E19" s="236"/>
      <c r="F19" s="236"/>
      <c r="G19" s="236"/>
    </row>
    <row r="20" spans="1:7" s="39" customFormat="1" ht="57.6" customHeight="1" x14ac:dyDescent="0.2">
      <c r="A20" s="332" t="s">
        <v>158</v>
      </c>
      <c r="B20" s="332"/>
      <c r="C20" s="128" t="s">
        <v>218</v>
      </c>
      <c r="D20" s="128" t="s">
        <v>216</v>
      </c>
      <c r="E20" s="128" t="s">
        <v>219</v>
      </c>
      <c r="F20" s="128" t="s">
        <v>71</v>
      </c>
      <c r="G20" s="128" t="s">
        <v>71</v>
      </c>
    </row>
    <row r="21" spans="1:7" s="60" customFormat="1" ht="9.9499999999999993" customHeight="1" x14ac:dyDescent="0.15">
      <c r="A21" s="331">
        <v>1</v>
      </c>
      <c r="B21" s="331"/>
      <c r="C21" s="61">
        <v>2</v>
      </c>
      <c r="D21" s="61">
        <v>3</v>
      </c>
      <c r="E21" s="61">
        <v>4</v>
      </c>
      <c r="F21" s="76" t="s">
        <v>101</v>
      </c>
      <c r="G21" s="76" t="s">
        <v>102</v>
      </c>
    </row>
    <row r="22" spans="1:7" s="56" customFormat="1" ht="20.100000000000001" customHeight="1" x14ac:dyDescent="0.2">
      <c r="A22" s="269"/>
      <c r="B22" s="270" t="s">
        <v>169</v>
      </c>
      <c r="C22" s="271">
        <f>SUM(C23:C24)</f>
        <v>0</v>
      </c>
      <c r="D22" s="271">
        <f>SUM(D23:D24)</f>
        <v>0</v>
      </c>
      <c r="E22" s="271">
        <f>SUM(E23:E24)</f>
        <v>0</v>
      </c>
      <c r="F22" s="272">
        <f t="shared" ref="F22" si="6">IF(C22=0,0,E22/C22*100)</f>
        <v>0</v>
      </c>
      <c r="G22" s="273">
        <f t="shared" ref="G22" si="7">IF(D22=0,0,E22/D22*100)</f>
        <v>0</v>
      </c>
    </row>
    <row r="23" spans="1:7" s="39" customFormat="1" ht="15" customHeight="1" x14ac:dyDescent="0.2">
      <c r="A23" s="88" t="s">
        <v>189</v>
      </c>
      <c r="B23" s="89" t="s">
        <v>179</v>
      </c>
      <c r="C23" s="90">
        <v>0</v>
      </c>
      <c r="D23" s="90">
        <v>0</v>
      </c>
      <c r="E23" s="90">
        <v>0</v>
      </c>
      <c r="F23" s="162">
        <f>IF(C23=0,0,E23/C23*100)</f>
        <v>0</v>
      </c>
      <c r="G23" s="78">
        <f>IF(D23=0,0,E23/D23*100)</f>
        <v>0</v>
      </c>
    </row>
    <row r="24" spans="1:7" s="39" customFormat="1" ht="15" customHeight="1" x14ac:dyDescent="0.2">
      <c r="A24" s="295" t="s">
        <v>103</v>
      </c>
      <c r="B24" s="296" t="s">
        <v>113</v>
      </c>
      <c r="C24" s="297">
        <v>0</v>
      </c>
      <c r="D24" s="297">
        <v>0</v>
      </c>
      <c r="E24" s="297">
        <v>0</v>
      </c>
      <c r="F24" s="298">
        <f>IF(C24=0,0,E24/C24*100)</f>
        <v>0</v>
      </c>
      <c r="G24" s="299">
        <f>IF(D24=0,0,E24/D24*100)</f>
        <v>0</v>
      </c>
    </row>
    <row r="25" spans="1:7" ht="20.100000000000001" customHeight="1" x14ac:dyDescent="0.2"/>
    <row r="26" spans="1:7" s="56" customFormat="1" ht="20.100000000000001" customHeight="1" x14ac:dyDescent="0.2">
      <c r="A26" s="269"/>
      <c r="B26" s="270" t="s">
        <v>172</v>
      </c>
      <c r="C26" s="271">
        <f>SUM(C27:C28)</f>
        <v>0</v>
      </c>
      <c r="D26" s="271">
        <f>SUM(D27:D28)</f>
        <v>0</v>
      </c>
      <c r="E26" s="271">
        <f>SUM(E27:E28)</f>
        <v>0</v>
      </c>
      <c r="F26" s="272">
        <f t="shared" ref="F26" si="8">IF(C26=0,0,E26/C26*100)</f>
        <v>0</v>
      </c>
      <c r="G26" s="273">
        <f t="shared" ref="G26" si="9">IF(D26=0,0,E26/D26*100)</f>
        <v>0</v>
      </c>
    </row>
    <row r="27" spans="1:7" s="39" customFormat="1" ht="15" customHeight="1" x14ac:dyDescent="0.2">
      <c r="A27" s="88" t="s">
        <v>189</v>
      </c>
      <c r="B27" s="89" t="s">
        <v>179</v>
      </c>
      <c r="C27" s="90">
        <v>0</v>
      </c>
      <c r="D27" s="90">
        <v>0</v>
      </c>
      <c r="E27" s="90">
        <v>0</v>
      </c>
      <c r="F27" s="162">
        <f>IF(C27=0,0,E27/C27*100)</f>
        <v>0</v>
      </c>
      <c r="G27" s="78">
        <f>IF(D27=0,0,E27/D27*100)</f>
        <v>0</v>
      </c>
    </row>
    <row r="28" spans="1:7" s="39" customFormat="1" ht="15" customHeight="1" x14ac:dyDescent="0.2">
      <c r="A28" s="295" t="s">
        <v>103</v>
      </c>
      <c r="B28" s="296" t="s">
        <v>113</v>
      </c>
      <c r="C28" s="297">
        <v>0</v>
      </c>
      <c r="D28" s="297">
        <v>0</v>
      </c>
      <c r="E28" s="297">
        <v>0</v>
      </c>
      <c r="F28" s="298">
        <f>IF(C28=0,0,E28/C28*100)</f>
        <v>0</v>
      </c>
      <c r="G28" s="299">
        <f>IF(D28=0,0,E28/D28*100)</f>
        <v>0</v>
      </c>
    </row>
  </sheetData>
  <mergeCells count="9">
    <mergeCell ref="A18:G18"/>
    <mergeCell ref="A20:B20"/>
    <mergeCell ref="A21:B21"/>
    <mergeCell ref="A1:G1"/>
    <mergeCell ref="A2:G2"/>
    <mergeCell ref="A4:G4"/>
    <mergeCell ref="A8:B8"/>
    <mergeCell ref="A9:B9"/>
    <mergeCell ref="A6:G6"/>
  </mergeCells>
  <pageMargins left="0.39370078740157483" right="0" top="0.39370078740157483" bottom="0.19685039370078741" header="0.31496062992125984" footer="0.31496062992125984"/>
  <pageSetup paperSize="9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8"/>
  <sheetViews>
    <sheetView zoomScale="120" zoomScaleNormal="120" workbookViewId="0">
      <selection activeCell="C20" sqref="C20"/>
    </sheetView>
  </sheetViews>
  <sheetFormatPr defaultColWidth="9.140625" defaultRowHeight="12.75" x14ac:dyDescent="0.2"/>
  <cols>
    <col min="1" max="1" width="17" style="12" customWidth="1"/>
    <col min="2" max="2" width="40" style="12" customWidth="1"/>
    <col min="3" max="3" width="15.42578125" style="12" customWidth="1"/>
    <col min="4" max="4" width="15.42578125" style="14" customWidth="1"/>
    <col min="5" max="5" width="11.42578125" style="85" customWidth="1"/>
    <col min="6" max="6" width="9.140625" style="2"/>
    <col min="7" max="7" width="10.28515625" style="2" bestFit="1" customWidth="1"/>
    <col min="8" max="8" width="11.85546875" style="2" bestFit="1" customWidth="1"/>
    <col min="9" max="16384" width="9.140625" style="2"/>
  </cols>
  <sheetData>
    <row r="1" spans="1:8" s="14" customFormat="1" ht="39.950000000000003" customHeight="1" x14ac:dyDescent="0.2">
      <c r="A1" s="333" t="str">
        <f>SAŽETAK!A1</f>
        <v>POLUGODIŠNJI IZVJEŠTAJ O IZVRŠENJU FINANCIJSKOG PLANA ELEKTROTEHNIČKE I EKONOMSKE ŠKOLE NOVA GRADIŠKA ZA 2026. GODINU</v>
      </c>
      <c r="B1" s="333"/>
      <c r="C1" s="333"/>
      <c r="D1" s="333"/>
      <c r="E1" s="333"/>
    </row>
    <row r="2" spans="1:8" s="14" customFormat="1" ht="15" customHeight="1" x14ac:dyDescent="0.2">
      <c r="E2" s="85"/>
    </row>
    <row r="3" spans="1:8" s="14" customFormat="1" ht="15" customHeight="1" x14ac:dyDescent="0.2">
      <c r="A3" s="333" t="s">
        <v>175</v>
      </c>
      <c r="B3" s="333"/>
      <c r="C3" s="333"/>
      <c r="D3" s="333"/>
      <c r="E3" s="333"/>
    </row>
    <row r="4" spans="1:8" s="87" customFormat="1" ht="15" customHeight="1" x14ac:dyDescent="0.2">
      <c r="A4" s="345" t="s">
        <v>176</v>
      </c>
      <c r="B4" s="345"/>
      <c r="C4" s="345"/>
      <c r="D4" s="345"/>
      <c r="E4" s="345"/>
    </row>
    <row r="5" spans="1:8" s="87" customFormat="1" ht="15" customHeight="1" x14ac:dyDescent="0.2">
      <c r="A5" s="343"/>
      <c r="B5" s="343"/>
      <c r="C5" s="343"/>
      <c r="D5" s="343"/>
      <c r="E5" s="343"/>
    </row>
    <row r="6" spans="1:8" s="1" customFormat="1" ht="39" customHeight="1" x14ac:dyDescent="0.2">
      <c r="A6" s="332" t="s">
        <v>158</v>
      </c>
      <c r="B6" s="332"/>
      <c r="C6" s="303" t="s">
        <v>216</v>
      </c>
      <c r="D6" s="128" t="s">
        <v>217</v>
      </c>
      <c r="E6" s="148" t="s">
        <v>71</v>
      </c>
    </row>
    <row r="7" spans="1:8" s="17" customFormat="1" ht="9" customHeight="1" x14ac:dyDescent="0.2">
      <c r="A7" s="344">
        <v>1</v>
      </c>
      <c r="B7" s="344"/>
      <c r="C7" s="237">
        <v>2</v>
      </c>
      <c r="D7" s="237">
        <v>3</v>
      </c>
      <c r="E7" s="86" t="s">
        <v>177</v>
      </c>
    </row>
    <row r="8" spans="1:8" s="150" customFormat="1" ht="24.95" customHeight="1" x14ac:dyDescent="0.2">
      <c r="A8" s="239" t="s">
        <v>199</v>
      </c>
      <c r="B8" s="300" t="s">
        <v>181</v>
      </c>
      <c r="C8" s="301">
        <f>C9</f>
        <v>1726535</v>
      </c>
      <c r="D8" s="301">
        <f>D9</f>
        <v>854968.90999999992</v>
      </c>
      <c r="E8" s="302">
        <f t="shared" ref="E8:E15" si="0">IF(C8=0,0,D8/C8*100)</f>
        <v>49.519350027656543</v>
      </c>
      <c r="H8" s="308"/>
    </row>
    <row r="9" spans="1:8" s="150" customFormat="1" ht="15" customHeight="1" x14ac:dyDescent="0.2">
      <c r="A9" s="180"/>
      <c r="B9" s="202" t="s">
        <v>178</v>
      </c>
      <c r="C9" s="181">
        <f>SUM(C10:C15)</f>
        <v>1726535</v>
      </c>
      <c r="D9" s="181">
        <f>SUM(D10:D15)</f>
        <v>854968.90999999992</v>
      </c>
      <c r="E9" s="182">
        <f>IF(C9=0,0,D9/C9*100)</f>
        <v>49.519350027656543</v>
      </c>
    </row>
    <row r="10" spans="1:8" s="149" customFormat="1" ht="15" customHeight="1" x14ac:dyDescent="0.2">
      <c r="A10" s="183">
        <v>1</v>
      </c>
      <c r="B10" s="184" t="s">
        <v>179</v>
      </c>
      <c r="C10" s="185">
        <f>C161</f>
        <v>12782</v>
      </c>
      <c r="D10" s="185">
        <f>D161</f>
        <v>1588.59</v>
      </c>
      <c r="E10" s="186">
        <f t="shared" si="0"/>
        <v>12.428336723517445</v>
      </c>
    </row>
    <row r="11" spans="1:8" s="149" customFormat="1" ht="15" customHeight="1" x14ac:dyDescent="0.2">
      <c r="A11" s="183">
        <v>3</v>
      </c>
      <c r="B11" s="184" t="s">
        <v>113</v>
      </c>
      <c r="C11" s="185">
        <f>C63</f>
        <v>55000</v>
      </c>
      <c r="D11" s="185">
        <f>D63</f>
        <v>6572.24</v>
      </c>
      <c r="E11" s="186">
        <f t="shared" si="0"/>
        <v>11.949527272727273</v>
      </c>
    </row>
    <row r="12" spans="1:8" s="149" customFormat="1" ht="15" customHeight="1" x14ac:dyDescent="0.2">
      <c r="A12" s="183">
        <v>4</v>
      </c>
      <c r="B12" s="184" t="s">
        <v>114</v>
      </c>
      <c r="C12" s="185">
        <f>C94</f>
        <v>1565</v>
      </c>
      <c r="D12" s="185">
        <f>D94</f>
        <v>270</v>
      </c>
      <c r="E12" s="186">
        <f t="shared" si="0"/>
        <v>17.252396166134183</v>
      </c>
    </row>
    <row r="13" spans="1:8" s="149" customFormat="1" ht="15" customHeight="1" x14ac:dyDescent="0.2">
      <c r="A13" s="183">
        <v>5</v>
      </c>
      <c r="B13" s="184" t="s">
        <v>180</v>
      </c>
      <c r="C13" s="185">
        <f>C19+C29+C107+C136+C170</f>
        <v>1654188</v>
      </c>
      <c r="D13" s="185">
        <f>D19+D29+D107+D136+D170</f>
        <v>845858.91999999993</v>
      </c>
      <c r="E13" s="186">
        <f t="shared" si="0"/>
        <v>51.134388594283109</v>
      </c>
    </row>
    <row r="14" spans="1:8" s="149" customFormat="1" ht="15" customHeight="1" x14ac:dyDescent="0.2">
      <c r="A14" s="183">
        <v>6</v>
      </c>
      <c r="B14" s="184" t="s">
        <v>115</v>
      </c>
      <c r="C14" s="185">
        <f>C141</f>
        <v>3000</v>
      </c>
      <c r="D14" s="185">
        <f>D141</f>
        <v>679.16</v>
      </c>
      <c r="E14" s="186">
        <f t="shared" si="0"/>
        <v>22.638666666666666</v>
      </c>
    </row>
    <row r="15" spans="1:8" s="149" customFormat="1" ht="15" customHeight="1" x14ac:dyDescent="0.2">
      <c r="A15" s="183">
        <v>7</v>
      </c>
      <c r="B15" s="184" t="s">
        <v>82</v>
      </c>
      <c r="C15" s="185">
        <f>C154</f>
        <v>0</v>
      </c>
      <c r="D15" s="185">
        <f>D154</f>
        <v>0</v>
      </c>
      <c r="E15" s="186">
        <f t="shared" si="0"/>
        <v>0</v>
      </c>
    </row>
    <row r="16" spans="1:8" s="149" customFormat="1" ht="4.5" customHeight="1" x14ac:dyDescent="0.2">
      <c r="A16" s="183"/>
      <c r="B16" s="187"/>
      <c r="C16" s="187"/>
      <c r="D16" s="187"/>
      <c r="E16" s="188"/>
    </row>
    <row r="17" spans="1:8" s="1" customFormat="1" ht="15" customHeight="1" x14ac:dyDescent="0.2">
      <c r="A17" s="250" t="s">
        <v>116</v>
      </c>
      <c r="B17" s="251" t="s">
        <v>117</v>
      </c>
      <c r="C17" s="252">
        <f>C18+C28+C62+C160</f>
        <v>1726535</v>
      </c>
      <c r="D17" s="252">
        <f>D18+D28+D62+D160</f>
        <v>854968.91</v>
      </c>
      <c r="E17" s="253">
        <f t="shared" ref="E17:E68" si="1">IF(C17=0,0,D17/C17*100)</f>
        <v>49.51935002765655</v>
      </c>
    </row>
    <row r="18" spans="1:8" s="1" customFormat="1" ht="15" customHeight="1" x14ac:dyDescent="0.2">
      <c r="A18" s="240" t="s">
        <v>119</v>
      </c>
      <c r="B18" s="241" t="s">
        <v>118</v>
      </c>
      <c r="C18" s="242">
        <f>C19</f>
        <v>1494870</v>
      </c>
      <c r="D18" s="242">
        <f>D19</f>
        <v>768046.67999999993</v>
      </c>
      <c r="E18" s="243">
        <f t="shared" si="1"/>
        <v>51.378827590359023</v>
      </c>
    </row>
    <row r="19" spans="1:8" s="258" customFormat="1" ht="15" customHeight="1" x14ac:dyDescent="0.2">
      <c r="A19" s="254" t="s">
        <v>206</v>
      </c>
      <c r="B19" s="255" t="s">
        <v>207</v>
      </c>
      <c r="C19" s="256">
        <f>C20+C26</f>
        <v>1494870</v>
      </c>
      <c r="D19" s="256">
        <f>D20+D26</f>
        <v>768046.67999999993</v>
      </c>
      <c r="E19" s="257">
        <f t="shared" si="1"/>
        <v>51.378827590359023</v>
      </c>
      <c r="H19" s="259"/>
    </row>
    <row r="20" spans="1:8" s="7" customFormat="1" ht="15" customHeight="1" x14ac:dyDescent="0.2">
      <c r="A20" s="28">
        <v>31</v>
      </c>
      <c r="B20" s="34" t="s">
        <v>86</v>
      </c>
      <c r="C20" s="30">
        <v>1494870</v>
      </c>
      <c r="D20" s="30">
        <f>SUM(D21:D25)</f>
        <v>768046.67999999993</v>
      </c>
      <c r="E20" s="189">
        <f t="shared" si="1"/>
        <v>51.378827590359023</v>
      </c>
      <c r="G20" s="304"/>
    </row>
    <row r="21" spans="1:8" s="8" customFormat="1" ht="15" customHeight="1" x14ac:dyDescent="0.2">
      <c r="A21" s="9">
        <v>3111</v>
      </c>
      <c r="B21" s="35" t="s">
        <v>76</v>
      </c>
      <c r="C21" s="31"/>
      <c r="D21" s="31">
        <v>624602.80000000005</v>
      </c>
      <c r="E21" s="190"/>
    </row>
    <row r="22" spans="1:8" s="8" customFormat="1" ht="15" customHeight="1" x14ac:dyDescent="0.2">
      <c r="A22" s="9">
        <v>3113</v>
      </c>
      <c r="B22" s="35" t="s">
        <v>53</v>
      </c>
      <c r="C22" s="31"/>
      <c r="D22" s="31">
        <v>19280.2</v>
      </c>
      <c r="E22" s="190"/>
    </row>
    <row r="23" spans="1:8" s="8" customFormat="1" ht="15" customHeight="1" x14ac:dyDescent="0.2">
      <c r="A23" s="9">
        <v>3114</v>
      </c>
      <c r="B23" s="35" t="s">
        <v>100</v>
      </c>
      <c r="C23" s="31"/>
      <c r="D23" s="31">
        <v>517.14</v>
      </c>
      <c r="E23" s="190"/>
    </row>
    <row r="24" spans="1:8" s="8" customFormat="1" ht="15" customHeight="1" x14ac:dyDescent="0.2">
      <c r="A24" s="9">
        <v>3121</v>
      </c>
      <c r="B24" s="35" t="s">
        <v>61</v>
      </c>
      <c r="C24" s="31"/>
      <c r="D24" s="31">
        <v>23766.97</v>
      </c>
      <c r="E24" s="190"/>
    </row>
    <row r="25" spans="1:8" s="8" customFormat="1" ht="15" customHeight="1" x14ac:dyDescent="0.2">
      <c r="A25" s="9">
        <v>3132</v>
      </c>
      <c r="B25" s="35" t="s">
        <v>77</v>
      </c>
      <c r="C25" s="31"/>
      <c r="D25" s="31">
        <v>99879.57</v>
      </c>
      <c r="E25" s="190"/>
    </row>
    <row r="26" spans="1:8" s="7" customFormat="1" ht="15" customHeight="1" x14ac:dyDescent="0.2">
      <c r="A26" s="28">
        <v>32</v>
      </c>
      <c r="B26" s="34" t="s">
        <v>87</v>
      </c>
      <c r="C26" s="30">
        <v>0</v>
      </c>
      <c r="D26" s="30">
        <f>D27</f>
        <v>0</v>
      </c>
      <c r="E26" s="189">
        <f t="shared" si="1"/>
        <v>0</v>
      </c>
    </row>
    <row r="27" spans="1:8" s="8" customFormat="1" ht="15" customHeight="1" x14ac:dyDescent="0.2">
      <c r="A27" s="9">
        <v>3295</v>
      </c>
      <c r="B27" s="35" t="s">
        <v>41</v>
      </c>
      <c r="C27" s="31"/>
      <c r="D27" s="31">
        <v>0</v>
      </c>
      <c r="E27" s="190"/>
    </row>
    <row r="28" spans="1:8" s="14" customFormat="1" ht="24.95" customHeight="1" x14ac:dyDescent="0.2">
      <c r="A28" s="240" t="s">
        <v>122</v>
      </c>
      <c r="B28" s="241" t="s">
        <v>121</v>
      </c>
      <c r="C28" s="244">
        <f>C29</f>
        <v>119000</v>
      </c>
      <c r="D28" s="244">
        <f>D29</f>
        <v>44501.310000000012</v>
      </c>
      <c r="E28" s="245">
        <f t="shared" si="1"/>
        <v>37.396058823529422</v>
      </c>
    </row>
    <row r="29" spans="1:8" s="1" customFormat="1" ht="15" customHeight="1" x14ac:dyDescent="0.2">
      <c r="A29" s="260" t="s">
        <v>208</v>
      </c>
      <c r="B29" s="261" t="s">
        <v>200</v>
      </c>
      <c r="C29" s="262">
        <f>C30+C32+C58</f>
        <v>119000</v>
      </c>
      <c r="D29" s="262">
        <f>D30+D32+D58</f>
        <v>44501.310000000012</v>
      </c>
      <c r="E29" s="263">
        <f t="shared" si="1"/>
        <v>37.396058823529422</v>
      </c>
      <c r="G29" s="305"/>
    </row>
    <row r="30" spans="1:8" s="7" customFormat="1" ht="15" customHeight="1" x14ac:dyDescent="0.2">
      <c r="A30" s="28">
        <v>31</v>
      </c>
      <c r="B30" s="34" t="s">
        <v>86</v>
      </c>
      <c r="C30" s="19">
        <v>530.9</v>
      </c>
      <c r="D30" s="19">
        <f>D31</f>
        <v>318.54000000000002</v>
      </c>
      <c r="E30" s="191">
        <f t="shared" si="1"/>
        <v>60.000000000000007</v>
      </c>
    </row>
    <row r="31" spans="1:8" s="8" customFormat="1" ht="15" customHeight="1" x14ac:dyDescent="0.2">
      <c r="A31" s="9">
        <v>3121</v>
      </c>
      <c r="B31" s="35" t="s">
        <v>61</v>
      </c>
      <c r="C31" s="13"/>
      <c r="D31" s="13">
        <v>318.54000000000002</v>
      </c>
      <c r="E31" s="192"/>
    </row>
    <row r="32" spans="1:8" s="3" customFormat="1" ht="15" customHeight="1" x14ac:dyDescent="0.2">
      <c r="A32" s="18">
        <v>32</v>
      </c>
      <c r="B32" s="34" t="s">
        <v>87</v>
      </c>
      <c r="C32" s="30">
        <v>118454.1</v>
      </c>
      <c r="D32" s="19">
        <f>SUM(D33:D57)</f>
        <v>44182.330000000009</v>
      </c>
      <c r="E32" s="191">
        <f t="shared" si="1"/>
        <v>37.29911417164962</v>
      </c>
      <c r="F32" s="211"/>
    </row>
    <row r="33" spans="1:5" s="5" customFormat="1" ht="15" customHeight="1" x14ac:dyDescent="0.2">
      <c r="A33" s="4" t="s">
        <v>0</v>
      </c>
      <c r="B33" s="11" t="s">
        <v>1</v>
      </c>
      <c r="C33" s="13"/>
      <c r="D33" s="13">
        <v>4438.1099999999997</v>
      </c>
      <c r="E33" s="192"/>
    </row>
    <row r="34" spans="1:5" s="5" customFormat="1" ht="15" customHeight="1" x14ac:dyDescent="0.2">
      <c r="A34" s="4" t="s">
        <v>2</v>
      </c>
      <c r="B34" s="11" t="s">
        <v>3</v>
      </c>
      <c r="C34" s="13"/>
      <c r="D34" s="13">
        <v>19609.88</v>
      </c>
      <c r="E34" s="192"/>
    </row>
    <row r="35" spans="1:5" s="5" customFormat="1" ht="15" customHeight="1" x14ac:dyDescent="0.2">
      <c r="A35" s="4" t="s">
        <v>4</v>
      </c>
      <c r="B35" s="11" t="s">
        <v>5</v>
      </c>
      <c r="C35" s="13"/>
      <c r="D35" s="13">
        <v>0</v>
      </c>
      <c r="E35" s="192"/>
    </row>
    <row r="36" spans="1:5" s="5" customFormat="1" ht="15" customHeight="1" x14ac:dyDescent="0.2">
      <c r="A36" s="4" t="s">
        <v>6</v>
      </c>
      <c r="B36" s="11" t="s">
        <v>7</v>
      </c>
      <c r="C36" s="13"/>
      <c r="D36" s="13">
        <v>0</v>
      </c>
      <c r="E36" s="192"/>
    </row>
    <row r="37" spans="1:5" s="5" customFormat="1" ht="15" customHeight="1" x14ac:dyDescent="0.2">
      <c r="A37" s="4" t="s">
        <v>8</v>
      </c>
      <c r="B37" s="11" t="s">
        <v>9</v>
      </c>
      <c r="C37" s="13"/>
      <c r="D37" s="13">
        <v>4436.75</v>
      </c>
      <c r="E37" s="192"/>
    </row>
    <row r="38" spans="1:5" s="5" customFormat="1" ht="15" customHeight="1" x14ac:dyDescent="0.2">
      <c r="A38" s="10">
        <v>3222</v>
      </c>
      <c r="B38" s="11" t="s">
        <v>62</v>
      </c>
      <c r="C38" s="13"/>
      <c r="D38" s="13">
        <v>223.35</v>
      </c>
      <c r="E38" s="192"/>
    </row>
    <row r="39" spans="1:5" s="5" customFormat="1" ht="15" customHeight="1" x14ac:dyDescent="0.2">
      <c r="A39" s="4" t="s">
        <v>10</v>
      </c>
      <c r="B39" s="11" t="s">
        <v>11</v>
      </c>
      <c r="C39" s="13"/>
      <c r="D39" s="13">
        <v>2607.73</v>
      </c>
      <c r="E39" s="192"/>
    </row>
    <row r="40" spans="1:5" s="5" customFormat="1" ht="15" customHeight="1" x14ac:dyDescent="0.2">
      <c r="A40" s="10">
        <v>3224</v>
      </c>
      <c r="B40" s="22" t="s">
        <v>13</v>
      </c>
      <c r="C40" s="13"/>
      <c r="D40" s="13">
        <v>700.48</v>
      </c>
      <c r="E40" s="192"/>
    </row>
    <row r="41" spans="1:5" s="5" customFormat="1" ht="15" customHeight="1" x14ac:dyDescent="0.2">
      <c r="A41" s="4" t="s">
        <v>14</v>
      </c>
      <c r="B41" s="11" t="s">
        <v>15</v>
      </c>
      <c r="C41" s="13"/>
      <c r="D41" s="13">
        <v>525.61</v>
      </c>
      <c r="E41" s="192"/>
    </row>
    <row r="42" spans="1:5" s="5" customFormat="1" ht="15" customHeight="1" x14ac:dyDescent="0.2">
      <c r="A42" s="10">
        <v>3227</v>
      </c>
      <c r="B42" s="11" t="s">
        <v>97</v>
      </c>
      <c r="C42" s="13"/>
      <c r="D42" s="13">
        <v>0</v>
      </c>
      <c r="E42" s="192"/>
    </row>
    <row r="43" spans="1:5" s="5" customFormat="1" ht="15" customHeight="1" x14ac:dyDescent="0.2">
      <c r="A43" s="4" t="s">
        <v>16</v>
      </c>
      <c r="B43" s="11" t="s">
        <v>17</v>
      </c>
      <c r="C43" s="13"/>
      <c r="D43" s="13">
        <v>964.98</v>
      </c>
      <c r="E43" s="192"/>
    </row>
    <row r="44" spans="1:5" s="5" customFormat="1" ht="15" customHeight="1" x14ac:dyDescent="0.2">
      <c r="A44" s="10">
        <v>3232</v>
      </c>
      <c r="B44" s="11" t="s">
        <v>19</v>
      </c>
      <c r="C44" s="13"/>
      <c r="D44" s="13">
        <v>0</v>
      </c>
      <c r="E44" s="192"/>
    </row>
    <row r="45" spans="1:5" s="5" customFormat="1" ht="15" customHeight="1" x14ac:dyDescent="0.2">
      <c r="A45" s="4" t="s">
        <v>20</v>
      </c>
      <c r="B45" s="11" t="s">
        <v>21</v>
      </c>
      <c r="C45" s="13"/>
      <c r="D45" s="13">
        <v>0</v>
      </c>
      <c r="E45" s="192"/>
    </row>
    <row r="46" spans="1:5" s="5" customFormat="1" ht="15" customHeight="1" x14ac:dyDescent="0.2">
      <c r="A46" s="4" t="s">
        <v>22</v>
      </c>
      <c r="B46" s="11" t="s">
        <v>23</v>
      </c>
      <c r="C46" s="13"/>
      <c r="D46" s="13">
        <v>7564.69</v>
      </c>
      <c r="E46" s="192"/>
    </row>
    <row r="47" spans="1:5" s="5" customFormat="1" ht="15" customHeight="1" x14ac:dyDescent="0.2">
      <c r="A47" s="10">
        <v>3235</v>
      </c>
      <c r="B47" s="11" t="s">
        <v>63</v>
      </c>
      <c r="C47" s="13"/>
      <c r="D47" s="13">
        <v>125</v>
      </c>
      <c r="E47" s="192"/>
    </row>
    <row r="48" spans="1:5" s="5" customFormat="1" ht="15" customHeight="1" x14ac:dyDescent="0.2">
      <c r="A48" s="4" t="s">
        <v>24</v>
      </c>
      <c r="B48" s="11" t="s">
        <v>25</v>
      </c>
      <c r="C48" s="13"/>
      <c r="D48" s="13">
        <v>82.94</v>
      </c>
      <c r="E48" s="192"/>
    </row>
    <row r="49" spans="1:5" s="5" customFormat="1" ht="15" customHeight="1" x14ac:dyDescent="0.2">
      <c r="A49" s="4" t="s">
        <v>26</v>
      </c>
      <c r="B49" s="11" t="s">
        <v>27</v>
      </c>
      <c r="C49" s="13"/>
      <c r="D49" s="13">
        <v>0</v>
      </c>
      <c r="E49" s="192"/>
    </row>
    <row r="50" spans="1:5" s="5" customFormat="1" ht="15" customHeight="1" x14ac:dyDescent="0.2">
      <c r="A50" s="4" t="s">
        <v>28</v>
      </c>
      <c r="B50" s="11" t="s">
        <v>29</v>
      </c>
      <c r="C50" s="13"/>
      <c r="D50" s="13">
        <v>698.87</v>
      </c>
      <c r="E50" s="192"/>
    </row>
    <row r="51" spans="1:5" s="5" customFormat="1" ht="15" customHeight="1" x14ac:dyDescent="0.2">
      <c r="A51" s="4" t="s">
        <v>30</v>
      </c>
      <c r="B51" s="11" t="s">
        <v>31</v>
      </c>
      <c r="C51" s="13"/>
      <c r="D51" s="13">
        <v>1095.06</v>
      </c>
      <c r="E51" s="192"/>
    </row>
    <row r="52" spans="1:5" s="5" customFormat="1" ht="15" customHeight="1" x14ac:dyDescent="0.2">
      <c r="A52" s="4" t="s">
        <v>32</v>
      </c>
      <c r="B52" s="11" t="s">
        <v>33</v>
      </c>
      <c r="C52" s="13"/>
      <c r="D52" s="13">
        <v>0</v>
      </c>
      <c r="E52" s="192"/>
    </row>
    <row r="53" spans="1:5" s="5" customFormat="1" ht="15" customHeight="1" x14ac:dyDescent="0.2">
      <c r="A53" s="4" t="s">
        <v>34</v>
      </c>
      <c r="B53" s="11" t="s">
        <v>35</v>
      </c>
      <c r="C53" s="13"/>
      <c r="D53" s="13">
        <v>0</v>
      </c>
      <c r="E53" s="192"/>
    </row>
    <row r="54" spans="1:5" s="5" customFormat="1" ht="15" customHeight="1" x14ac:dyDescent="0.2">
      <c r="A54" s="4" t="s">
        <v>36</v>
      </c>
      <c r="B54" s="11" t="s">
        <v>37</v>
      </c>
      <c r="C54" s="13"/>
      <c r="D54" s="13">
        <v>307.66000000000003</v>
      </c>
      <c r="E54" s="192"/>
    </row>
    <row r="55" spans="1:5" s="5" customFormat="1" ht="15" customHeight="1" x14ac:dyDescent="0.2">
      <c r="A55" s="4" t="s">
        <v>38</v>
      </c>
      <c r="B55" s="11" t="s">
        <v>39</v>
      </c>
      <c r="C55" s="13"/>
      <c r="D55" s="13">
        <v>155</v>
      </c>
      <c r="E55" s="192"/>
    </row>
    <row r="56" spans="1:5" s="5" customFormat="1" ht="15" customHeight="1" x14ac:dyDescent="0.2">
      <c r="A56" s="4" t="s">
        <v>40</v>
      </c>
      <c r="B56" s="11" t="s">
        <v>41</v>
      </c>
      <c r="C56" s="13"/>
      <c r="D56" s="13">
        <v>63.72</v>
      </c>
      <c r="E56" s="192"/>
    </row>
    <row r="57" spans="1:5" s="5" customFormat="1" ht="15" customHeight="1" x14ac:dyDescent="0.2">
      <c r="A57" s="4" t="s">
        <v>42</v>
      </c>
      <c r="B57" s="11" t="s">
        <v>43</v>
      </c>
      <c r="C57" s="13"/>
      <c r="D57" s="13">
        <v>582.5</v>
      </c>
      <c r="E57" s="192"/>
    </row>
    <row r="58" spans="1:5" s="21" customFormat="1" ht="15" customHeight="1" x14ac:dyDescent="0.2">
      <c r="A58" s="18">
        <v>34</v>
      </c>
      <c r="B58" s="36" t="s">
        <v>120</v>
      </c>
      <c r="C58" s="20">
        <v>15</v>
      </c>
      <c r="D58" s="20">
        <f>SUM(D59:D61)</f>
        <v>0.44</v>
      </c>
      <c r="E58" s="193">
        <f t="shared" si="1"/>
        <v>2.9333333333333331</v>
      </c>
    </row>
    <row r="59" spans="1:5" s="5" customFormat="1" ht="15" customHeight="1" x14ac:dyDescent="0.2">
      <c r="A59" s="4" t="s">
        <v>44</v>
      </c>
      <c r="B59" s="11" t="s">
        <v>45</v>
      </c>
      <c r="C59" s="13"/>
      <c r="D59" s="13">
        <v>0</v>
      </c>
      <c r="E59" s="192"/>
    </row>
    <row r="60" spans="1:5" s="5" customFormat="1" ht="15" customHeight="1" x14ac:dyDescent="0.2">
      <c r="A60" s="4" t="s">
        <v>46</v>
      </c>
      <c r="B60" s="11" t="s">
        <v>47</v>
      </c>
      <c r="C60" s="13"/>
      <c r="D60" s="13">
        <v>0.44</v>
      </c>
      <c r="E60" s="192"/>
    </row>
    <row r="61" spans="1:5" s="5" customFormat="1" ht="15" customHeight="1" x14ac:dyDescent="0.2">
      <c r="A61" s="10">
        <v>3434</v>
      </c>
      <c r="B61" s="11" t="s">
        <v>54</v>
      </c>
      <c r="C61" s="13"/>
      <c r="D61" s="13">
        <v>0</v>
      </c>
      <c r="E61" s="192"/>
    </row>
    <row r="62" spans="1:5" s="26" customFormat="1" ht="24.95" customHeight="1" x14ac:dyDescent="0.2">
      <c r="A62" s="246" t="s">
        <v>123</v>
      </c>
      <c r="B62" s="247" t="s">
        <v>124</v>
      </c>
      <c r="C62" s="248">
        <f>C63+C94+C107+C136+C141+C154</f>
        <v>63415</v>
      </c>
      <c r="D62" s="248">
        <f>D63+D94+D107+D136+D141+D154</f>
        <v>18047</v>
      </c>
      <c r="E62" s="249">
        <f t="shared" si="1"/>
        <v>28.458566585192781</v>
      </c>
    </row>
    <row r="63" spans="1:5" s="26" customFormat="1" ht="15" customHeight="1" x14ac:dyDescent="0.2">
      <c r="A63" s="264" t="s">
        <v>125</v>
      </c>
      <c r="B63" s="265" t="s">
        <v>209</v>
      </c>
      <c r="C63" s="266">
        <f>C64+C68+C86</f>
        <v>55000</v>
      </c>
      <c r="D63" s="266">
        <f>D64+D68+D84+D86</f>
        <v>6572.24</v>
      </c>
      <c r="E63" s="267">
        <f t="shared" si="1"/>
        <v>11.949527272727273</v>
      </c>
    </row>
    <row r="64" spans="1:5" s="3" customFormat="1" ht="15" customHeight="1" x14ac:dyDescent="0.2">
      <c r="A64" s="18">
        <v>31</v>
      </c>
      <c r="B64" s="33" t="s">
        <v>86</v>
      </c>
      <c r="C64" s="20">
        <v>900</v>
      </c>
      <c r="D64" s="20">
        <f>SUM(D65:D67)</f>
        <v>0</v>
      </c>
      <c r="E64" s="193">
        <f t="shared" si="1"/>
        <v>0</v>
      </c>
    </row>
    <row r="65" spans="1:5" s="8" customFormat="1" ht="15" customHeight="1" x14ac:dyDescent="0.2">
      <c r="A65" s="4" t="s">
        <v>52</v>
      </c>
      <c r="B65" s="11" t="s">
        <v>53</v>
      </c>
      <c r="C65" s="13"/>
      <c r="D65" s="13">
        <v>0</v>
      </c>
      <c r="E65" s="192"/>
    </row>
    <row r="66" spans="1:5" s="8" customFormat="1" ht="15" customHeight="1" x14ac:dyDescent="0.2">
      <c r="A66" s="9">
        <v>3121</v>
      </c>
      <c r="B66" s="35" t="s">
        <v>61</v>
      </c>
      <c r="C66" s="13"/>
      <c r="D66" s="13">
        <v>0</v>
      </c>
      <c r="E66" s="192"/>
    </row>
    <row r="67" spans="1:5" s="8" customFormat="1" ht="15" customHeight="1" x14ac:dyDescent="0.2">
      <c r="A67" s="10">
        <v>3132</v>
      </c>
      <c r="B67" s="35" t="s">
        <v>77</v>
      </c>
      <c r="C67" s="13"/>
      <c r="D67" s="13">
        <v>0</v>
      </c>
      <c r="E67" s="192"/>
    </row>
    <row r="68" spans="1:5" s="3" customFormat="1" ht="15" customHeight="1" x14ac:dyDescent="0.2">
      <c r="A68" s="18">
        <v>32</v>
      </c>
      <c r="B68" s="33" t="s">
        <v>87</v>
      </c>
      <c r="C68" s="27">
        <v>46300</v>
      </c>
      <c r="D68" s="27">
        <f>SUM(D69:D83)</f>
        <v>3654.09</v>
      </c>
      <c r="E68" s="194">
        <f t="shared" si="1"/>
        <v>7.8922030237580998</v>
      </c>
    </row>
    <row r="69" spans="1:5" s="6" customFormat="1" ht="15" customHeight="1" x14ac:dyDescent="0.2">
      <c r="A69" s="4" t="s">
        <v>0</v>
      </c>
      <c r="B69" s="11" t="s">
        <v>1</v>
      </c>
      <c r="C69" s="13"/>
      <c r="D69" s="13">
        <v>0</v>
      </c>
      <c r="E69" s="192"/>
    </row>
    <row r="70" spans="1:5" s="6" customFormat="1" ht="15" customHeight="1" x14ac:dyDescent="0.2">
      <c r="A70" s="10">
        <v>3212</v>
      </c>
      <c r="B70" s="11" t="s">
        <v>3</v>
      </c>
      <c r="C70" s="13"/>
      <c r="D70" s="13">
        <v>0</v>
      </c>
      <c r="E70" s="192"/>
    </row>
    <row r="71" spans="1:5" s="8" customFormat="1" ht="15" customHeight="1" x14ac:dyDescent="0.2">
      <c r="A71" s="4" t="s">
        <v>8</v>
      </c>
      <c r="B71" s="11" t="s">
        <v>9</v>
      </c>
      <c r="C71" s="13"/>
      <c r="D71" s="13">
        <v>0</v>
      </c>
      <c r="E71" s="192"/>
    </row>
    <row r="72" spans="1:5" s="8" customFormat="1" ht="15" customHeight="1" x14ac:dyDescent="0.2">
      <c r="A72" s="10">
        <v>3222</v>
      </c>
      <c r="B72" s="11" t="s">
        <v>62</v>
      </c>
      <c r="C72" s="13"/>
      <c r="D72" s="13">
        <v>0</v>
      </c>
      <c r="E72" s="192"/>
    </row>
    <row r="73" spans="1:5" s="8" customFormat="1" ht="15" customHeight="1" x14ac:dyDescent="0.2">
      <c r="A73" s="4" t="s">
        <v>10</v>
      </c>
      <c r="B73" s="11" t="s">
        <v>11</v>
      </c>
      <c r="C73" s="13"/>
      <c r="D73" s="13">
        <v>115.93</v>
      </c>
      <c r="E73" s="192"/>
    </row>
    <row r="74" spans="1:5" s="8" customFormat="1" ht="15" customHeight="1" x14ac:dyDescent="0.2">
      <c r="A74" s="4" t="s">
        <v>12</v>
      </c>
      <c r="B74" s="11" t="s">
        <v>13</v>
      </c>
      <c r="C74" s="13"/>
      <c r="D74" s="13">
        <v>0</v>
      </c>
      <c r="E74" s="192"/>
    </row>
    <row r="75" spans="1:5" s="8" customFormat="1" ht="15" customHeight="1" x14ac:dyDescent="0.2">
      <c r="A75" s="4" t="s">
        <v>14</v>
      </c>
      <c r="B75" s="11" t="s">
        <v>15</v>
      </c>
      <c r="C75" s="13"/>
      <c r="D75" s="13">
        <v>0</v>
      </c>
      <c r="E75" s="192"/>
    </row>
    <row r="76" spans="1:5" s="8" customFormat="1" ht="15" customHeight="1" x14ac:dyDescent="0.2">
      <c r="A76" s="10">
        <v>3231</v>
      </c>
      <c r="B76" s="11" t="s">
        <v>17</v>
      </c>
      <c r="C76" s="13"/>
      <c r="D76" s="13">
        <v>693</v>
      </c>
      <c r="E76" s="195"/>
    </row>
    <row r="77" spans="1:5" s="8" customFormat="1" ht="15" customHeight="1" x14ac:dyDescent="0.2">
      <c r="A77" s="4" t="s">
        <v>18</v>
      </c>
      <c r="B77" s="11" t="s">
        <v>19</v>
      </c>
      <c r="C77" s="13"/>
      <c r="D77" s="13">
        <v>0</v>
      </c>
      <c r="E77" s="192"/>
    </row>
    <row r="78" spans="1:5" s="8" customFormat="1" ht="15" customHeight="1" x14ac:dyDescent="0.2">
      <c r="A78" s="4" t="s">
        <v>22</v>
      </c>
      <c r="B78" s="11" t="s">
        <v>23</v>
      </c>
      <c r="C78" s="13"/>
      <c r="D78" s="13">
        <v>0</v>
      </c>
      <c r="E78" s="192"/>
    </row>
    <row r="79" spans="1:5" s="8" customFormat="1" ht="15" customHeight="1" x14ac:dyDescent="0.2">
      <c r="A79" s="10">
        <v>3235</v>
      </c>
      <c r="B79" s="11" t="s">
        <v>63</v>
      </c>
      <c r="C79" s="13"/>
      <c r="D79" s="13">
        <v>0</v>
      </c>
      <c r="E79" s="192"/>
    </row>
    <row r="80" spans="1:5" s="8" customFormat="1" ht="15" customHeight="1" x14ac:dyDescent="0.2">
      <c r="A80" s="10">
        <v>3237</v>
      </c>
      <c r="B80" s="11" t="s">
        <v>27</v>
      </c>
      <c r="C80" s="13"/>
      <c r="D80" s="13">
        <v>0</v>
      </c>
      <c r="E80" s="192"/>
    </row>
    <row r="81" spans="1:5" s="8" customFormat="1" ht="15" customHeight="1" x14ac:dyDescent="0.2">
      <c r="A81" s="4" t="s">
        <v>30</v>
      </c>
      <c r="B81" s="11" t="s">
        <v>31</v>
      </c>
      <c r="C81" s="13"/>
      <c r="D81" s="13">
        <v>0</v>
      </c>
      <c r="E81" s="192"/>
    </row>
    <row r="82" spans="1:5" s="8" customFormat="1" ht="15" customHeight="1" x14ac:dyDescent="0.2">
      <c r="A82" s="4" t="s">
        <v>36</v>
      </c>
      <c r="B82" s="22" t="s">
        <v>37</v>
      </c>
      <c r="C82" s="13"/>
      <c r="D82" s="13">
        <v>2239.7399999999998</v>
      </c>
      <c r="E82" s="192"/>
    </row>
    <row r="83" spans="1:5" s="8" customFormat="1" ht="15" customHeight="1" x14ac:dyDescent="0.2">
      <c r="A83" s="4" t="s">
        <v>42</v>
      </c>
      <c r="B83" s="11" t="s">
        <v>43</v>
      </c>
      <c r="C83" s="13"/>
      <c r="D83" s="13">
        <v>605.41999999999996</v>
      </c>
      <c r="E83" s="192"/>
    </row>
    <row r="84" spans="1:5" s="8" customFormat="1" ht="24.95" customHeight="1" x14ac:dyDescent="0.2">
      <c r="A84" s="103">
        <v>38</v>
      </c>
      <c r="B84" s="97" t="s">
        <v>203</v>
      </c>
      <c r="C84" s="19">
        <v>0</v>
      </c>
      <c r="D84" s="19">
        <f>D85</f>
        <v>3.69</v>
      </c>
      <c r="E84" s="191">
        <f t="shared" ref="E84" si="2">IF(C84=0,0,D84/C84*100)</f>
        <v>0</v>
      </c>
    </row>
    <row r="85" spans="1:5" s="8" customFormat="1" ht="15" customHeight="1" x14ac:dyDescent="0.2">
      <c r="A85" s="10">
        <v>3812</v>
      </c>
      <c r="B85" s="11" t="s">
        <v>152</v>
      </c>
      <c r="C85" s="13"/>
      <c r="D85" s="13">
        <v>3.69</v>
      </c>
      <c r="E85" s="192"/>
    </row>
    <row r="86" spans="1:5" s="21" customFormat="1" ht="15" customHeight="1" x14ac:dyDescent="0.2">
      <c r="A86" s="29">
        <v>42</v>
      </c>
      <c r="B86" s="32" t="s">
        <v>127</v>
      </c>
      <c r="C86" s="20">
        <v>7800</v>
      </c>
      <c r="D86" s="37">
        <f>SUM(D87:D93)</f>
        <v>2914.46</v>
      </c>
      <c r="E86" s="196">
        <f t="shared" ref="E86:E155" si="3">IF(C86=0,0,D86/C86*100)</f>
        <v>37.364871794871796</v>
      </c>
    </row>
    <row r="87" spans="1:5" s="8" customFormat="1" ht="15" customHeight="1" x14ac:dyDescent="0.2">
      <c r="A87" s="23" t="s">
        <v>55</v>
      </c>
      <c r="B87" s="11" t="s">
        <v>56</v>
      </c>
      <c r="C87" s="13"/>
      <c r="D87" s="13">
        <v>2723.75</v>
      </c>
      <c r="E87" s="192"/>
    </row>
    <row r="88" spans="1:5" s="8" customFormat="1" ht="15" customHeight="1" x14ac:dyDescent="0.2">
      <c r="A88" s="23">
        <v>4222</v>
      </c>
      <c r="B88" s="11" t="s">
        <v>67</v>
      </c>
      <c r="C88" s="13"/>
      <c r="D88" s="13">
        <v>0</v>
      </c>
      <c r="E88" s="192"/>
    </row>
    <row r="89" spans="1:5" s="8" customFormat="1" ht="15" customHeight="1" x14ac:dyDescent="0.2">
      <c r="A89" s="23">
        <v>4223</v>
      </c>
      <c r="B89" s="11" t="s">
        <v>68</v>
      </c>
      <c r="C89" s="13"/>
      <c r="D89" s="13">
        <v>0</v>
      </c>
      <c r="E89" s="192"/>
    </row>
    <row r="90" spans="1:5" s="8" customFormat="1" ht="15" customHeight="1" x14ac:dyDescent="0.2">
      <c r="A90" s="23">
        <v>4225</v>
      </c>
      <c r="B90" s="11" t="s">
        <v>60</v>
      </c>
      <c r="C90" s="13"/>
      <c r="D90" s="13">
        <v>0</v>
      </c>
      <c r="E90" s="192"/>
    </row>
    <row r="91" spans="1:5" s="8" customFormat="1" ht="15" customHeight="1" x14ac:dyDescent="0.2">
      <c r="A91" s="23">
        <v>4226</v>
      </c>
      <c r="B91" s="11" t="s">
        <v>69</v>
      </c>
      <c r="C91" s="13"/>
      <c r="D91" s="13">
        <v>0</v>
      </c>
      <c r="E91" s="192"/>
    </row>
    <row r="92" spans="1:5" s="8" customFormat="1" ht="15" customHeight="1" x14ac:dyDescent="0.2">
      <c r="A92" s="23">
        <v>4227</v>
      </c>
      <c r="B92" s="11" t="s">
        <v>65</v>
      </c>
      <c r="C92" s="13"/>
      <c r="D92" s="13">
        <v>0</v>
      </c>
      <c r="E92" s="192"/>
    </row>
    <row r="93" spans="1:5" s="8" customFormat="1" ht="15" customHeight="1" x14ac:dyDescent="0.2">
      <c r="A93" s="4" t="s">
        <v>57</v>
      </c>
      <c r="B93" s="11" t="s">
        <v>58</v>
      </c>
      <c r="C93" s="13"/>
      <c r="D93" s="13">
        <v>190.71</v>
      </c>
      <c r="E93" s="192"/>
    </row>
    <row r="94" spans="1:5" s="26" customFormat="1" ht="15" customHeight="1" x14ac:dyDescent="0.2">
      <c r="A94" s="268" t="s">
        <v>210</v>
      </c>
      <c r="B94" s="265" t="s">
        <v>211</v>
      </c>
      <c r="C94" s="266">
        <f>C95+C104</f>
        <v>1565</v>
      </c>
      <c r="D94" s="266">
        <f>D95+D104</f>
        <v>270</v>
      </c>
      <c r="E94" s="267">
        <f t="shared" si="3"/>
        <v>17.252396166134183</v>
      </c>
    </row>
    <row r="95" spans="1:5" s="5" customFormat="1" ht="15" customHeight="1" x14ac:dyDescent="0.2">
      <c r="A95" s="18">
        <v>32</v>
      </c>
      <c r="B95" s="32" t="s">
        <v>87</v>
      </c>
      <c r="C95" s="20">
        <v>1565</v>
      </c>
      <c r="D95" s="20">
        <f>SUM(D96:D103)</f>
        <v>270</v>
      </c>
      <c r="E95" s="193">
        <f t="shared" si="3"/>
        <v>17.252396166134183</v>
      </c>
    </row>
    <row r="96" spans="1:5" s="5" customFormat="1" ht="15" customHeight="1" x14ac:dyDescent="0.2">
      <c r="A96" s="4" t="s">
        <v>8</v>
      </c>
      <c r="B96" s="11" t="s">
        <v>9</v>
      </c>
      <c r="C96" s="13"/>
      <c r="D96" s="13">
        <v>270</v>
      </c>
      <c r="E96" s="192"/>
    </row>
    <row r="97" spans="1:9" s="5" customFormat="1" ht="15" customHeight="1" x14ac:dyDescent="0.2">
      <c r="A97" s="10">
        <v>3224</v>
      </c>
      <c r="B97" s="11" t="s">
        <v>13</v>
      </c>
      <c r="C97" s="13"/>
      <c r="D97" s="13">
        <v>0</v>
      </c>
      <c r="E97" s="192"/>
    </row>
    <row r="98" spans="1:9" s="8" customFormat="1" ht="15" customHeight="1" x14ac:dyDescent="0.2">
      <c r="A98" s="10">
        <v>3231</v>
      </c>
      <c r="B98" s="11" t="s">
        <v>17</v>
      </c>
      <c r="C98" s="13"/>
      <c r="D98" s="13">
        <v>0</v>
      </c>
      <c r="E98" s="192"/>
    </row>
    <row r="99" spans="1:9" s="5" customFormat="1" ht="15" customHeight="1" x14ac:dyDescent="0.2">
      <c r="A99" s="4" t="s">
        <v>18</v>
      </c>
      <c r="B99" s="11" t="s">
        <v>19</v>
      </c>
      <c r="C99" s="13"/>
      <c r="D99" s="13">
        <v>0</v>
      </c>
      <c r="E99" s="192"/>
      <c r="I99" s="8"/>
    </row>
    <row r="100" spans="1:9" s="5" customFormat="1" ht="15" customHeight="1" x14ac:dyDescent="0.2">
      <c r="A100" s="4" t="s">
        <v>32</v>
      </c>
      <c r="B100" s="11" t="s">
        <v>33</v>
      </c>
      <c r="C100" s="13"/>
      <c r="D100" s="13">
        <v>0</v>
      </c>
      <c r="E100" s="192"/>
    </row>
    <row r="101" spans="1:9" s="5" customFormat="1" ht="15" customHeight="1" x14ac:dyDescent="0.2">
      <c r="A101" s="4" t="s">
        <v>59</v>
      </c>
      <c r="B101" s="38" t="s">
        <v>112</v>
      </c>
      <c r="C101" s="13"/>
      <c r="D101" s="13">
        <v>0</v>
      </c>
      <c r="E101" s="192"/>
      <c r="I101" s="8"/>
    </row>
    <row r="102" spans="1:9" s="5" customFormat="1" ht="15" customHeight="1" x14ac:dyDescent="0.2">
      <c r="A102" s="4" t="s">
        <v>34</v>
      </c>
      <c r="B102" s="11" t="s">
        <v>35</v>
      </c>
      <c r="C102" s="13"/>
      <c r="D102" s="13">
        <v>0</v>
      </c>
      <c r="E102" s="192"/>
    </row>
    <row r="103" spans="1:9" s="5" customFormat="1" ht="15" customHeight="1" x14ac:dyDescent="0.2">
      <c r="A103" s="4" t="s">
        <v>42</v>
      </c>
      <c r="B103" s="11" t="s">
        <v>43</v>
      </c>
      <c r="C103" s="13"/>
      <c r="D103" s="13">
        <v>0</v>
      </c>
      <c r="E103" s="192"/>
    </row>
    <row r="104" spans="1:9" s="21" customFormat="1" ht="15" customHeight="1" x14ac:dyDescent="0.2">
      <c r="A104" s="29">
        <v>42</v>
      </c>
      <c r="B104" s="32" t="s">
        <v>127</v>
      </c>
      <c r="C104" s="20">
        <v>0</v>
      </c>
      <c r="D104" s="37">
        <f>SUM(D105:D106)</f>
        <v>0</v>
      </c>
      <c r="E104" s="193">
        <f t="shared" si="3"/>
        <v>0</v>
      </c>
    </row>
    <row r="105" spans="1:9" s="21" customFormat="1" ht="15" customHeight="1" x14ac:dyDescent="0.2">
      <c r="A105" s="23">
        <v>4223</v>
      </c>
      <c r="B105" s="11" t="s">
        <v>68</v>
      </c>
      <c r="C105" s="13"/>
      <c r="D105" s="13">
        <v>0</v>
      </c>
      <c r="E105" s="192"/>
    </row>
    <row r="106" spans="1:9" s="5" customFormat="1" ht="15" customHeight="1" x14ac:dyDescent="0.2">
      <c r="A106" s="4" t="s">
        <v>57</v>
      </c>
      <c r="B106" s="11" t="s">
        <v>58</v>
      </c>
      <c r="C106" s="13"/>
      <c r="D106" s="13">
        <v>0</v>
      </c>
      <c r="E106" s="192"/>
    </row>
    <row r="107" spans="1:9" s="26" customFormat="1" ht="15" customHeight="1" x14ac:dyDescent="0.2">
      <c r="A107" s="254" t="s">
        <v>206</v>
      </c>
      <c r="B107" s="255" t="s">
        <v>207</v>
      </c>
      <c r="C107" s="266">
        <f>C108+C110+C127+C129+C131</f>
        <v>3850</v>
      </c>
      <c r="D107" s="266">
        <f>D108+D110+D127+D129+D131</f>
        <v>5531.85</v>
      </c>
      <c r="E107" s="267">
        <f t="shared" si="3"/>
        <v>143.6844155844156</v>
      </c>
    </row>
    <row r="108" spans="1:9" s="3" customFormat="1" ht="15" customHeight="1" x14ac:dyDescent="0.2">
      <c r="A108" s="28">
        <v>31</v>
      </c>
      <c r="B108" s="34" t="s">
        <v>86</v>
      </c>
      <c r="C108" s="19">
        <v>0</v>
      </c>
      <c r="D108" s="19">
        <f>D109</f>
        <v>0</v>
      </c>
      <c r="E108" s="191">
        <f t="shared" si="3"/>
        <v>0</v>
      </c>
    </row>
    <row r="109" spans="1:9" s="3" customFormat="1" ht="15" customHeight="1" x14ac:dyDescent="0.2">
      <c r="A109" s="9">
        <v>3121</v>
      </c>
      <c r="B109" s="35" t="s">
        <v>61</v>
      </c>
      <c r="C109" s="13"/>
      <c r="D109" s="13">
        <v>0</v>
      </c>
      <c r="E109" s="192"/>
    </row>
    <row r="110" spans="1:9" s="5" customFormat="1" ht="15" customHeight="1" x14ac:dyDescent="0.2">
      <c r="A110" s="18">
        <v>32</v>
      </c>
      <c r="B110" s="33" t="s">
        <v>87</v>
      </c>
      <c r="C110" s="19">
        <v>2910</v>
      </c>
      <c r="D110" s="19">
        <f>SUM(D111:D126)</f>
        <v>1777.1699999999998</v>
      </c>
      <c r="E110" s="191">
        <f t="shared" si="3"/>
        <v>61.071134020618558</v>
      </c>
    </row>
    <row r="111" spans="1:9" s="5" customFormat="1" ht="15" customHeight="1" x14ac:dyDescent="0.2">
      <c r="A111" s="4" t="s">
        <v>0</v>
      </c>
      <c r="B111" s="11" t="s">
        <v>1</v>
      </c>
      <c r="C111" s="13"/>
      <c r="D111" s="13">
        <v>125.96</v>
      </c>
      <c r="E111" s="192"/>
    </row>
    <row r="112" spans="1:9" s="5" customFormat="1" ht="15" customHeight="1" x14ac:dyDescent="0.2">
      <c r="A112" s="4" t="s">
        <v>8</v>
      </c>
      <c r="B112" s="11" t="s">
        <v>9</v>
      </c>
      <c r="C112" s="13"/>
      <c r="D112" s="13">
        <v>0</v>
      </c>
      <c r="E112" s="192"/>
    </row>
    <row r="113" spans="1:5" s="5" customFormat="1" ht="15" customHeight="1" x14ac:dyDescent="0.2">
      <c r="A113" s="10">
        <v>3222</v>
      </c>
      <c r="B113" s="11" t="s">
        <v>62</v>
      </c>
      <c r="C113" s="13"/>
      <c r="D113" s="13">
        <v>0</v>
      </c>
      <c r="E113" s="192"/>
    </row>
    <row r="114" spans="1:5" s="5" customFormat="1" ht="15" customHeight="1" x14ac:dyDescent="0.2">
      <c r="A114" s="10">
        <v>3225</v>
      </c>
      <c r="B114" s="11" t="s">
        <v>15</v>
      </c>
      <c r="C114" s="13"/>
      <c r="D114" s="13">
        <v>209.8</v>
      </c>
      <c r="E114" s="192"/>
    </row>
    <row r="115" spans="1:5" s="8" customFormat="1" ht="15" customHeight="1" x14ac:dyDescent="0.2">
      <c r="A115" s="10">
        <v>3231</v>
      </c>
      <c r="B115" s="22" t="s">
        <v>17</v>
      </c>
      <c r="C115" s="13"/>
      <c r="D115" s="13">
        <v>132</v>
      </c>
      <c r="E115" s="192"/>
    </row>
    <row r="116" spans="1:5" s="5" customFormat="1" ht="15" customHeight="1" x14ac:dyDescent="0.2">
      <c r="A116" s="4" t="s">
        <v>20</v>
      </c>
      <c r="B116" s="11" t="s">
        <v>21</v>
      </c>
      <c r="C116" s="13"/>
      <c r="D116" s="13">
        <v>0</v>
      </c>
      <c r="E116" s="192"/>
    </row>
    <row r="117" spans="1:5" s="5" customFormat="1" ht="15" customHeight="1" x14ac:dyDescent="0.2">
      <c r="A117" s="10">
        <v>3235</v>
      </c>
      <c r="B117" s="11" t="s">
        <v>63</v>
      </c>
      <c r="C117" s="13"/>
      <c r="D117" s="13">
        <v>0</v>
      </c>
      <c r="E117" s="192"/>
    </row>
    <row r="118" spans="1:5" s="5" customFormat="1" ht="15" customHeight="1" x14ac:dyDescent="0.2">
      <c r="A118" s="10">
        <v>3236</v>
      </c>
      <c r="B118" s="11" t="s">
        <v>25</v>
      </c>
      <c r="C118" s="13"/>
      <c r="D118" s="13">
        <v>0</v>
      </c>
      <c r="E118" s="192"/>
    </row>
    <row r="119" spans="1:5" s="5" customFormat="1" ht="15" customHeight="1" x14ac:dyDescent="0.2">
      <c r="A119" s="10">
        <v>3237</v>
      </c>
      <c r="B119" s="11" t="s">
        <v>27</v>
      </c>
      <c r="C119" s="13"/>
      <c r="D119" s="13">
        <v>0</v>
      </c>
      <c r="E119" s="192"/>
    </row>
    <row r="120" spans="1:5" s="5" customFormat="1" ht="15" customHeight="1" x14ac:dyDescent="0.2">
      <c r="A120" s="10">
        <v>3239</v>
      </c>
      <c r="B120" s="22" t="s">
        <v>31</v>
      </c>
      <c r="C120" s="13"/>
      <c r="D120" s="13">
        <v>0</v>
      </c>
      <c r="E120" s="192"/>
    </row>
    <row r="121" spans="1:5" s="5" customFormat="1" ht="15" customHeight="1" x14ac:dyDescent="0.2">
      <c r="A121" s="4" t="s">
        <v>32</v>
      </c>
      <c r="B121" s="11" t="s">
        <v>33</v>
      </c>
      <c r="C121" s="13"/>
      <c r="D121" s="13">
        <v>1263.81</v>
      </c>
      <c r="E121" s="192"/>
    </row>
    <row r="122" spans="1:5" s="5" customFormat="1" ht="15" customHeight="1" x14ac:dyDescent="0.2">
      <c r="A122" s="4" t="s">
        <v>34</v>
      </c>
      <c r="B122" s="11" t="s">
        <v>35</v>
      </c>
      <c r="C122" s="13"/>
      <c r="D122" s="13">
        <v>0</v>
      </c>
      <c r="E122" s="192"/>
    </row>
    <row r="123" spans="1:5" s="5" customFormat="1" ht="15" customHeight="1" x14ac:dyDescent="0.2">
      <c r="A123" s="4" t="s">
        <v>36</v>
      </c>
      <c r="B123" s="11" t="s">
        <v>37</v>
      </c>
      <c r="C123" s="13"/>
      <c r="D123" s="13">
        <v>45.6</v>
      </c>
      <c r="E123" s="192"/>
    </row>
    <row r="124" spans="1:5" s="5" customFormat="1" ht="15" customHeight="1" x14ac:dyDescent="0.2">
      <c r="A124" s="4" t="s">
        <v>40</v>
      </c>
      <c r="B124" s="11" t="s">
        <v>41</v>
      </c>
      <c r="C124" s="13"/>
      <c r="D124" s="13">
        <v>0</v>
      </c>
      <c r="E124" s="192"/>
    </row>
    <row r="125" spans="1:5" s="5" customFormat="1" ht="15" customHeight="1" x14ac:dyDescent="0.2">
      <c r="A125" s="10">
        <v>3296</v>
      </c>
      <c r="B125" s="11" t="s">
        <v>98</v>
      </c>
      <c r="C125" s="13"/>
      <c r="D125" s="13">
        <v>0</v>
      </c>
      <c r="E125" s="192"/>
    </row>
    <row r="126" spans="1:5" s="5" customFormat="1" ht="15" customHeight="1" x14ac:dyDescent="0.2">
      <c r="A126" s="10">
        <v>3299</v>
      </c>
      <c r="B126" s="11" t="s">
        <v>43</v>
      </c>
      <c r="C126" s="13"/>
      <c r="D126" s="13">
        <v>0</v>
      </c>
      <c r="E126" s="192"/>
    </row>
    <row r="127" spans="1:5" s="5" customFormat="1" ht="15" customHeight="1" x14ac:dyDescent="0.2">
      <c r="A127" s="18">
        <v>34</v>
      </c>
      <c r="B127" s="33" t="s">
        <v>120</v>
      </c>
      <c r="C127" s="19">
        <v>0</v>
      </c>
      <c r="D127" s="19">
        <f>D128</f>
        <v>0</v>
      </c>
      <c r="E127" s="191">
        <f t="shared" si="3"/>
        <v>0</v>
      </c>
    </row>
    <row r="128" spans="1:5" s="5" customFormat="1" ht="15" customHeight="1" x14ac:dyDescent="0.2">
      <c r="A128" s="10">
        <v>3433</v>
      </c>
      <c r="B128" s="11" t="s">
        <v>47</v>
      </c>
      <c r="C128" s="13"/>
      <c r="D128" s="13">
        <v>0</v>
      </c>
      <c r="E128" s="192"/>
    </row>
    <row r="129" spans="1:5" s="7" customFormat="1" ht="24.95" customHeight="1" x14ac:dyDescent="0.2">
      <c r="A129" s="103">
        <v>38</v>
      </c>
      <c r="B129" s="97" t="s">
        <v>203</v>
      </c>
      <c r="C129" s="19">
        <v>400</v>
      </c>
      <c r="D129" s="19">
        <f>D130</f>
        <v>379</v>
      </c>
      <c r="E129" s="191">
        <f t="shared" si="3"/>
        <v>94.75</v>
      </c>
    </row>
    <row r="130" spans="1:5" s="5" customFormat="1" ht="15" customHeight="1" x14ac:dyDescent="0.2">
      <c r="A130" s="10">
        <v>3812</v>
      </c>
      <c r="B130" s="11" t="s">
        <v>152</v>
      </c>
      <c r="C130" s="13"/>
      <c r="D130" s="13">
        <v>379</v>
      </c>
      <c r="E130" s="192"/>
    </row>
    <row r="131" spans="1:5" s="21" customFormat="1" ht="15" customHeight="1" x14ac:dyDescent="0.2">
      <c r="A131" s="29">
        <v>42</v>
      </c>
      <c r="B131" s="32" t="s">
        <v>127</v>
      </c>
      <c r="C131" s="20">
        <v>540</v>
      </c>
      <c r="D131" s="20">
        <f>SUM(D132:D135)</f>
        <v>3375.68</v>
      </c>
      <c r="E131" s="193">
        <f t="shared" si="3"/>
        <v>625.12592592592591</v>
      </c>
    </row>
    <row r="132" spans="1:5" s="5" customFormat="1" ht="15" customHeight="1" x14ac:dyDescent="0.2">
      <c r="A132" s="4" t="s">
        <v>55</v>
      </c>
      <c r="B132" s="11" t="s">
        <v>56</v>
      </c>
      <c r="C132" s="13"/>
      <c r="D132" s="13">
        <v>0</v>
      </c>
      <c r="E132" s="192"/>
    </row>
    <row r="133" spans="1:5" s="5" customFormat="1" ht="15" customHeight="1" x14ac:dyDescent="0.2">
      <c r="A133" s="10">
        <v>4225</v>
      </c>
      <c r="B133" s="22" t="s">
        <v>60</v>
      </c>
      <c r="C133" s="13"/>
      <c r="D133" s="13">
        <v>3375.68</v>
      </c>
      <c r="E133" s="192"/>
    </row>
    <row r="134" spans="1:5" s="5" customFormat="1" ht="15" customHeight="1" x14ac:dyDescent="0.2">
      <c r="A134" s="23">
        <v>4226</v>
      </c>
      <c r="B134" s="11" t="s">
        <v>69</v>
      </c>
      <c r="C134" s="13"/>
      <c r="D134" s="13">
        <v>0</v>
      </c>
      <c r="E134" s="192"/>
    </row>
    <row r="135" spans="1:5" s="5" customFormat="1" ht="15" customHeight="1" x14ac:dyDescent="0.2">
      <c r="A135" s="4" t="s">
        <v>57</v>
      </c>
      <c r="B135" s="11" t="s">
        <v>58</v>
      </c>
      <c r="C135" s="13"/>
      <c r="D135" s="13">
        <v>0</v>
      </c>
      <c r="E135" s="192"/>
    </row>
    <row r="136" spans="1:5" s="5" customFormat="1" ht="15" customHeight="1" x14ac:dyDescent="0.2">
      <c r="A136" s="264" t="s">
        <v>212</v>
      </c>
      <c r="B136" s="265" t="s">
        <v>213</v>
      </c>
      <c r="C136" s="266">
        <f>C137+C139</f>
        <v>0</v>
      </c>
      <c r="D136" s="266">
        <f>D137+D139</f>
        <v>4993.75</v>
      </c>
      <c r="E136" s="267">
        <f t="shared" ref="E136:E137" si="4">IF(C136=0,0,D136/C136*100)</f>
        <v>0</v>
      </c>
    </row>
    <row r="137" spans="1:5" s="5" customFormat="1" ht="15" customHeight="1" x14ac:dyDescent="0.2">
      <c r="A137" s="18">
        <v>32</v>
      </c>
      <c r="B137" s="32" t="s">
        <v>87</v>
      </c>
      <c r="C137" s="19">
        <v>0</v>
      </c>
      <c r="D137" s="19">
        <f>D138</f>
        <v>0</v>
      </c>
      <c r="E137" s="191">
        <f t="shared" si="4"/>
        <v>0</v>
      </c>
    </row>
    <row r="138" spans="1:5" s="5" customFormat="1" ht="15" customHeight="1" x14ac:dyDescent="0.2">
      <c r="A138" s="10">
        <v>3239</v>
      </c>
      <c r="B138" s="22" t="s">
        <v>31</v>
      </c>
      <c r="C138" s="13"/>
      <c r="D138" s="13">
        <v>0</v>
      </c>
      <c r="E138" s="192"/>
    </row>
    <row r="139" spans="1:5" s="5" customFormat="1" ht="15" customHeight="1" x14ac:dyDescent="0.2">
      <c r="A139" s="29">
        <v>42</v>
      </c>
      <c r="B139" s="32" t="s">
        <v>127</v>
      </c>
      <c r="C139" s="20">
        <v>0</v>
      </c>
      <c r="D139" s="20">
        <f>SUM(D140:D140)</f>
        <v>4993.75</v>
      </c>
      <c r="E139" s="193">
        <f t="shared" ref="E139" si="5">IF(C139=0,0,D139/C139*100)</f>
        <v>0</v>
      </c>
    </row>
    <row r="140" spans="1:5" s="5" customFormat="1" ht="15" customHeight="1" x14ac:dyDescent="0.2">
      <c r="A140" s="4" t="s">
        <v>55</v>
      </c>
      <c r="B140" s="11" t="s">
        <v>56</v>
      </c>
      <c r="C140" s="13"/>
      <c r="D140" s="13">
        <v>4993.75</v>
      </c>
      <c r="E140" s="192"/>
    </row>
    <row r="141" spans="1:5" s="26" customFormat="1" ht="15" customHeight="1" x14ac:dyDescent="0.2">
      <c r="A141" s="264" t="s">
        <v>126</v>
      </c>
      <c r="B141" s="265" t="s">
        <v>230</v>
      </c>
      <c r="C141" s="266">
        <f>C142+C151</f>
        <v>3000</v>
      </c>
      <c r="D141" s="266">
        <f>D142+D151</f>
        <v>679.16</v>
      </c>
      <c r="E141" s="267">
        <f t="shared" si="3"/>
        <v>22.638666666666666</v>
      </c>
    </row>
    <row r="142" spans="1:5" s="7" customFormat="1" ht="15" customHeight="1" x14ac:dyDescent="0.2">
      <c r="A142" s="18">
        <v>32</v>
      </c>
      <c r="B142" s="33" t="s">
        <v>87</v>
      </c>
      <c r="C142" s="19">
        <v>3000</v>
      </c>
      <c r="D142" s="19">
        <f>SUM(D143:D150)</f>
        <v>679.16</v>
      </c>
      <c r="E142" s="191">
        <f t="shared" si="3"/>
        <v>22.638666666666666</v>
      </c>
    </row>
    <row r="143" spans="1:5" s="8" customFormat="1" ht="15" customHeight="1" x14ac:dyDescent="0.2">
      <c r="A143" s="4" t="s">
        <v>0</v>
      </c>
      <c r="B143" s="11" t="s">
        <v>1</v>
      </c>
      <c r="C143" s="13"/>
      <c r="D143" s="13">
        <v>360</v>
      </c>
      <c r="E143" s="192"/>
    </row>
    <row r="144" spans="1:5" s="5" customFormat="1" ht="15" customHeight="1" x14ac:dyDescent="0.2">
      <c r="A144" s="4" t="s">
        <v>8</v>
      </c>
      <c r="B144" s="11" t="s">
        <v>9</v>
      </c>
      <c r="C144" s="13"/>
      <c r="D144" s="13">
        <v>86.5</v>
      </c>
      <c r="E144" s="192"/>
    </row>
    <row r="145" spans="1:5" s="5" customFormat="1" ht="15" customHeight="1" x14ac:dyDescent="0.2">
      <c r="A145" s="10">
        <v>3222</v>
      </c>
      <c r="B145" s="11" t="s">
        <v>62</v>
      </c>
      <c r="C145" s="13"/>
      <c r="D145" s="13">
        <v>0</v>
      </c>
      <c r="E145" s="192"/>
    </row>
    <row r="146" spans="1:5" s="5" customFormat="1" ht="15" customHeight="1" x14ac:dyDescent="0.2">
      <c r="A146" s="4" t="s">
        <v>14</v>
      </c>
      <c r="B146" s="11" t="s">
        <v>15</v>
      </c>
      <c r="C146" s="13"/>
      <c r="D146" s="13">
        <v>232.66</v>
      </c>
      <c r="E146" s="192"/>
    </row>
    <row r="147" spans="1:5" s="5" customFormat="1" ht="15" customHeight="1" x14ac:dyDescent="0.2">
      <c r="A147" s="10">
        <v>3235</v>
      </c>
      <c r="B147" s="11" t="s">
        <v>63</v>
      </c>
      <c r="C147" s="13"/>
      <c r="D147" s="13">
        <v>0</v>
      </c>
      <c r="E147" s="192"/>
    </row>
    <row r="148" spans="1:5" s="5" customFormat="1" ht="15" customHeight="1" x14ac:dyDescent="0.2">
      <c r="A148" s="10">
        <v>3239</v>
      </c>
      <c r="B148" s="11" t="s">
        <v>31</v>
      </c>
      <c r="C148" s="13"/>
      <c r="D148" s="13">
        <v>0</v>
      </c>
      <c r="E148" s="192"/>
    </row>
    <row r="149" spans="1:5" s="5" customFormat="1" ht="15" customHeight="1" x14ac:dyDescent="0.2">
      <c r="A149" s="10">
        <v>3293</v>
      </c>
      <c r="B149" s="11" t="s">
        <v>37</v>
      </c>
      <c r="C149" s="13"/>
      <c r="D149" s="13">
        <v>0</v>
      </c>
      <c r="E149" s="192"/>
    </row>
    <row r="150" spans="1:5" s="5" customFormat="1" ht="15" customHeight="1" x14ac:dyDescent="0.2">
      <c r="A150" s="10">
        <v>3299</v>
      </c>
      <c r="B150" s="11" t="s">
        <v>43</v>
      </c>
      <c r="C150" s="13"/>
      <c r="D150" s="13">
        <v>0</v>
      </c>
      <c r="E150" s="192"/>
    </row>
    <row r="151" spans="1:5" s="7" customFormat="1" ht="15" customHeight="1" x14ac:dyDescent="0.2">
      <c r="A151" s="29">
        <v>42</v>
      </c>
      <c r="B151" s="32" t="s">
        <v>127</v>
      </c>
      <c r="C151" s="20">
        <f>SUM(C152:C153)</f>
        <v>0</v>
      </c>
      <c r="D151" s="20">
        <f>SUM(D152:D153)</f>
        <v>0</v>
      </c>
      <c r="E151" s="193">
        <f t="shared" si="3"/>
        <v>0</v>
      </c>
    </row>
    <row r="152" spans="1:5" s="5" customFormat="1" ht="15" customHeight="1" x14ac:dyDescent="0.2">
      <c r="A152" s="4" t="s">
        <v>55</v>
      </c>
      <c r="B152" s="11" t="s">
        <v>56</v>
      </c>
      <c r="C152" s="13"/>
      <c r="D152" s="13"/>
      <c r="E152" s="192"/>
    </row>
    <row r="153" spans="1:5" s="5" customFormat="1" ht="15" customHeight="1" x14ac:dyDescent="0.2">
      <c r="A153" s="10">
        <v>4223</v>
      </c>
      <c r="B153" s="11" t="s">
        <v>68</v>
      </c>
      <c r="C153" s="13"/>
      <c r="D153" s="13"/>
      <c r="E153" s="192"/>
    </row>
    <row r="154" spans="1:5" s="26" customFormat="1" ht="15" customHeight="1" x14ac:dyDescent="0.2">
      <c r="A154" s="264" t="s">
        <v>128</v>
      </c>
      <c r="B154" s="265" t="s">
        <v>231</v>
      </c>
      <c r="C154" s="266">
        <f>C155+C157</f>
        <v>0</v>
      </c>
      <c r="D154" s="266">
        <f>D155+D157</f>
        <v>0</v>
      </c>
      <c r="E154" s="267">
        <f t="shared" si="3"/>
        <v>0</v>
      </c>
    </row>
    <row r="155" spans="1:5" s="5" customFormat="1" ht="15" customHeight="1" x14ac:dyDescent="0.2">
      <c r="A155" s="18">
        <v>32</v>
      </c>
      <c r="B155" s="32" t="s">
        <v>87</v>
      </c>
      <c r="C155" s="19">
        <v>0</v>
      </c>
      <c r="D155" s="19">
        <f>D156</f>
        <v>0</v>
      </c>
      <c r="E155" s="191">
        <f t="shared" si="3"/>
        <v>0</v>
      </c>
    </row>
    <row r="156" spans="1:5" s="8" customFormat="1" ht="15" customHeight="1" x14ac:dyDescent="0.2">
      <c r="A156" s="4" t="s">
        <v>18</v>
      </c>
      <c r="B156" s="11" t="s">
        <v>19</v>
      </c>
      <c r="C156" s="13"/>
      <c r="D156" s="13">
        <v>0</v>
      </c>
      <c r="E156" s="192"/>
    </row>
    <row r="157" spans="1:5" s="21" customFormat="1" ht="15" customHeight="1" x14ac:dyDescent="0.2">
      <c r="A157" s="29">
        <v>42</v>
      </c>
      <c r="B157" s="32" t="s">
        <v>127</v>
      </c>
      <c r="C157" s="20">
        <v>0</v>
      </c>
      <c r="D157" s="20">
        <f>SUM(D158:D159)</f>
        <v>0</v>
      </c>
      <c r="E157" s="193">
        <f t="shared" ref="E157" si="6">IF(C157=0,0,D157/C157*100)</f>
        <v>0</v>
      </c>
    </row>
    <row r="158" spans="1:5" s="8" customFormat="1" ht="15" customHeight="1" x14ac:dyDescent="0.2">
      <c r="A158" s="4" t="s">
        <v>55</v>
      </c>
      <c r="B158" s="11" t="s">
        <v>56</v>
      </c>
      <c r="C158" s="13"/>
      <c r="D158" s="13">
        <v>0</v>
      </c>
      <c r="E158" s="192"/>
    </row>
    <row r="159" spans="1:5" s="8" customFormat="1" ht="15" customHeight="1" x14ac:dyDescent="0.2">
      <c r="A159" s="4" t="s">
        <v>64</v>
      </c>
      <c r="B159" s="11" t="s">
        <v>65</v>
      </c>
      <c r="C159" s="13"/>
      <c r="D159" s="13">
        <v>0</v>
      </c>
      <c r="E159" s="192"/>
    </row>
    <row r="160" spans="1:5" ht="15" customHeight="1" x14ac:dyDescent="0.2">
      <c r="A160" s="240" t="s">
        <v>191</v>
      </c>
      <c r="B160" s="241" t="s">
        <v>192</v>
      </c>
      <c r="C160" s="242">
        <f>C170+C161</f>
        <v>49250</v>
      </c>
      <c r="D160" s="242">
        <f>D170+D161</f>
        <v>24373.919999999998</v>
      </c>
      <c r="E160" s="243">
        <f t="shared" ref="E160:E162" si="7">IF(C160=0,0,D160/C160*100)</f>
        <v>49.490192893401016</v>
      </c>
    </row>
    <row r="161" spans="1:5" s="1" customFormat="1" ht="15" customHeight="1" x14ac:dyDescent="0.2">
      <c r="A161" s="254" t="s">
        <v>188</v>
      </c>
      <c r="B161" s="255" t="s">
        <v>92</v>
      </c>
      <c r="C161" s="256">
        <f>C162+C166</f>
        <v>12782</v>
      </c>
      <c r="D161" s="256">
        <f>D162+D166</f>
        <v>1588.59</v>
      </c>
      <c r="E161" s="257">
        <f t="shared" si="7"/>
        <v>12.428336723517445</v>
      </c>
    </row>
    <row r="162" spans="1:5" ht="15" customHeight="1" x14ac:dyDescent="0.2">
      <c r="A162" s="28">
        <v>31</v>
      </c>
      <c r="B162" s="34" t="s">
        <v>86</v>
      </c>
      <c r="C162" s="30">
        <v>12362</v>
      </c>
      <c r="D162" s="30">
        <f>SUM(D163:D165)</f>
        <v>1408.29</v>
      </c>
      <c r="E162" s="189">
        <f t="shared" si="7"/>
        <v>11.392088658793076</v>
      </c>
    </row>
    <row r="163" spans="1:5" ht="15" customHeight="1" x14ac:dyDescent="0.2">
      <c r="A163" s="9">
        <v>3111</v>
      </c>
      <c r="B163" s="35" t="s">
        <v>76</v>
      </c>
      <c r="C163" s="31"/>
      <c r="D163" s="31">
        <v>1208.83</v>
      </c>
      <c r="E163" s="190"/>
    </row>
    <row r="164" spans="1:5" ht="15" customHeight="1" x14ac:dyDescent="0.2">
      <c r="A164" s="9">
        <v>3121</v>
      </c>
      <c r="B164" s="35" t="s">
        <v>61</v>
      </c>
      <c r="C164" s="31"/>
      <c r="D164" s="31">
        <v>0</v>
      </c>
      <c r="E164" s="190"/>
    </row>
    <row r="165" spans="1:5" ht="15" customHeight="1" x14ac:dyDescent="0.2">
      <c r="A165" s="9">
        <v>3132</v>
      </c>
      <c r="B165" s="35" t="s">
        <v>77</v>
      </c>
      <c r="C165" s="31"/>
      <c r="D165" s="31">
        <v>199.46</v>
      </c>
      <c r="E165" s="190"/>
    </row>
    <row r="166" spans="1:5" s="14" customFormat="1" ht="15" customHeight="1" x14ac:dyDescent="0.2">
      <c r="A166" s="28">
        <v>32</v>
      </c>
      <c r="B166" s="34" t="s">
        <v>87</v>
      </c>
      <c r="C166" s="30">
        <v>420</v>
      </c>
      <c r="D166" s="30">
        <f>D167+D168+D169</f>
        <v>180.3</v>
      </c>
      <c r="E166" s="189">
        <f t="shared" ref="E166" si="8">IF(C166=0,0,D166/C166*100)</f>
        <v>42.928571428571431</v>
      </c>
    </row>
    <row r="167" spans="1:5" s="14" customFormat="1" ht="15" customHeight="1" x14ac:dyDescent="0.2">
      <c r="A167" s="9">
        <v>3211</v>
      </c>
      <c r="B167" s="35" t="s">
        <v>1</v>
      </c>
      <c r="C167" s="31"/>
      <c r="D167" s="31">
        <v>0</v>
      </c>
      <c r="E167" s="190"/>
    </row>
    <row r="168" spans="1:5" s="14" customFormat="1" ht="15" customHeight="1" x14ac:dyDescent="0.2">
      <c r="A168" s="4" t="s">
        <v>2</v>
      </c>
      <c r="B168" s="11" t="s">
        <v>3</v>
      </c>
      <c r="C168" s="31"/>
      <c r="D168" s="31">
        <v>180.3</v>
      </c>
      <c r="E168" s="190"/>
    </row>
    <row r="169" spans="1:5" s="14" customFormat="1" ht="15" customHeight="1" x14ac:dyDescent="0.2">
      <c r="A169" s="9">
        <v>3236</v>
      </c>
      <c r="B169" s="35" t="s">
        <v>25</v>
      </c>
      <c r="C169" s="31"/>
      <c r="D169" s="31">
        <v>0</v>
      </c>
      <c r="E169" s="190"/>
    </row>
    <row r="170" spans="1:5" s="1" customFormat="1" ht="15" customHeight="1" x14ac:dyDescent="0.2">
      <c r="A170" s="254" t="s">
        <v>214</v>
      </c>
      <c r="B170" s="255" t="s">
        <v>215</v>
      </c>
      <c r="C170" s="256">
        <f>C171+C175</f>
        <v>36468</v>
      </c>
      <c r="D170" s="256">
        <f>D171+D175</f>
        <v>22785.329999999998</v>
      </c>
      <c r="E170" s="257">
        <f t="shared" ref="E170:E171" si="9">IF(C170=0,0,D170/C170*100)</f>
        <v>62.480338927278702</v>
      </c>
    </row>
    <row r="171" spans="1:5" ht="15" customHeight="1" x14ac:dyDescent="0.2">
      <c r="A171" s="28">
        <v>31</v>
      </c>
      <c r="B171" s="34" t="s">
        <v>86</v>
      </c>
      <c r="C171" s="30">
        <v>36268</v>
      </c>
      <c r="D171" s="30">
        <f>SUM(D172:D174)</f>
        <v>22785.329999999998</v>
      </c>
      <c r="E171" s="189">
        <f t="shared" si="9"/>
        <v>62.824886952685553</v>
      </c>
    </row>
    <row r="172" spans="1:5" ht="15" customHeight="1" x14ac:dyDescent="0.2">
      <c r="A172" s="9">
        <v>3111</v>
      </c>
      <c r="B172" s="35" t="s">
        <v>76</v>
      </c>
      <c r="C172" s="31"/>
      <c r="D172" s="31">
        <v>18528.169999999998</v>
      </c>
      <c r="E172" s="190"/>
    </row>
    <row r="173" spans="1:5" ht="15" customHeight="1" x14ac:dyDescent="0.2">
      <c r="A173" s="9">
        <v>3121</v>
      </c>
      <c r="B173" s="35" t="s">
        <v>61</v>
      </c>
      <c r="C173" s="31"/>
      <c r="D173" s="31">
        <v>1200</v>
      </c>
      <c r="E173" s="190"/>
    </row>
    <row r="174" spans="1:5" ht="15" customHeight="1" x14ac:dyDescent="0.2">
      <c r="A174" s="9">
        <v>3132</v>
      </c>
      <c r="B174" s="35" t="s">
        <v>77</v>
      </c>
      <c r="C174" s="31"/>
      <c r="D174" s="31">
        <v>3057.16</v>
      </c>
      <c r="E174" s="190"/>
    </row>
    <row r="175" spans="1:5" ht="15" customHeight="1" x14ac:dyDescent="0.2">
      <c r="A175" s="28">
        <v>32</v>
      </c>
      <c r="B175" s="34" t="s">
        <v>87</v>
      </c>
      <c r="C175" s="30">
        <v>200</v>
      </c>
      <c r="D175" s="30">
        <f>SUM(D176:D178)</f>
        <v>0</v>
      </c>
      <c r="E175" s="189">
        <f t="shared" ref="E175" si="10">IF(C175=0,0,D175/C175*100)</f>
        <v>0</v>
      </c>
    </row>
    <row r="176" spans="1:5" ht="15" customHeight="1" x14ac:dyDescent="0.2">
      <c r="A176" s="9">
        <v>3211</v>
      </c>
      <c r="B176" s="35" t="s">
        <v>1</v>
      </c>
      <c r="C176" s="31"/>
      <c r="D176" s="31">
        <v>0</v>
      </c>
      <c r="E176" s="190"/>
    </row>
    <row r="177" spans="1:5" s="14" customFormat="1" ht="15" customHeight="1" x14ac:dyDescent="0.2">
      <c r="A177" s="9" t="s">
        <v>2</v>
      </c>
      <c r="B177" s="35" t="s">
        <v>3</v>
      </c>
      <c r="C177" s="31"/>
      <c r="D177" s="31">
        <v>0</v>
      </c>
      <c r="E177" s="190"/>
    </row>
    <row r="178" spans="1:5" ht="15" customHeight="1" x14ac:dyDescent="0.2">
      <c r="A178" s="238">
        <v>3236</v>
      </c>
      <c r="B178" s="24" t="s">
        <v>25</v>
      </c>
      <c r="C178" s="25"/>
      <c r="D178" s="25">
        <v>0</v>
      </c>
      <c r="E178" s="197"/>
    </row>
  </sheetData>
  <sheetProtection algorithmName="SHA-512" hashValue="/7CLoMHhOetQJNmPCqi5fbtYL2JSUGtP1zlBpIPJMZmmnMRbxKnI3ZmSu19Tzq27chA7o8iH3zdca0/tRO8xpA==" saltValue="l1XPfYtiMyDdYkvfVyoytg==" spinCount="100000" sheet="1" objects="1" scenarios="1"/>
  <mergeCells count="6">
    <mergeCell ref="A5:E5"/>
    <mergeCell ref="A7:B7"/>
    <mergeCell ref="A1:E1"/>
    <mergeCell ref="A3:E3"/>
    <mergeCell ref="A4:E4"/>
    <mergeCell ref="A6:B6"/>
  </mergeCells>
  <pageMargins left="0.39370078740157483" right="0" top="0.39370078740157483" bottom="0.39370078740157483" header="0.31496062992125984" footer="0.31496062992125984"/>
  <pageSetup paperSize="9" scale="9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rashoda</vt:lpstr>
      <vt:lpstr>PiR prema izvorima</vt:lpstr>
      <vt:lpstr>Rashodi prema funkcijskoj klas.</vt:lpstr>
      <vt:lpstr>Račun financiranja</vt:lpstr>
      <vt:lpstr>Posebni dio programska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2026-07-13T06:48:09Z</dcterms:modified>
</cp:coreProperties>
</file>