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 defaultThemeVersion="124226"/>
  <xr:revisionPtr revIDLastSave="0" documentId="13_ncr:1_{FD024476-BC32-4C57-A23A-A01CEE901909}" xr6:coauthVersionLast="37" xr6:coauthVersionMax="47" xr10:uidLastSave="{00000000-0000-0000-0000-000000000000}"/>
  <workbookProtection workbookAlgorithmName="SHA-512" workbookHashValue="QJV6C5g7gA/DSvn5unQEJVAqLgoKWYAOlyQq3Yr8ublJoE9JLRK7Yww44JDahfPlzhXo9uLrm8q2eVjxgewDiA==" workbookSaltValue="VpWXcwDOfB4hcvAdIXsJug==" workbookSpinCount="100000" lockStructure="1"/>
  <bookViews>
    <workbookView xWindow="-120" yWindow="-120" windowWidth="24240" windowHeight="13020" tabRatio="816" xr2:uid="{00000000-000D-0000-FFFF-FFFF00000000}"/>
  </bookViews>
  <sheets>
    <sheet name="SAŽETAK" sheetId="4" r:id="rId1"/>
    <sheet name="Račun prihoda i rashoda" sheetId="7" r:id="rId2"/>
    <sheet name="Račun financiranja" sheetId="11" r:id="rId3"/>
    <sheet name="POSEBNI DIO" sheetId="3" r:id="rId4"/>
  </sheets>
  <calcPr calcId="179021"/>
  <fileRecoveryPr autoRecover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3" l="1"/>
  <c r="G26" i="7" l="1"/>
  <c r="F26" i="7"/>
  <c r="E26" i="7"/>
  <c r="C26" i="7"/>
  <c r="D26" i="7"/>
  <c r="E29" i="3"/>
  <c r="D29" i="3"/>
  <c r="C29" i="3"/>
  <c r="G111" i="7" l="1"/>
  <c r="G110" i="7" s="1"/>
  <c r="G109" i="7" s="1"/>
  <c r="J28" i="4" s="1"/>
  <c r="F111" i="7"/>
  <c r="F110" i="7" s="1"/>
  <c r="F109" i="7" s="1"/>
  <c r="I28" i="4" s="1"/>
  <c r="E111" i="7"/>
  <c r="E110" i="7" s="1"/>
  <c r="E109" i="7" s="1"/>
  <c r="H28" i="4" s="1"/>
  <c r="D111" i="7"/>
  <c r="D110" i="7" s="1"/>
  <c r="D109" i="7" s="1"/>
  <c r="G28" i="4" s="1"/>
  <c r="C111" i="7"/>
  <c r="C110" i="7" s="1"/>
  <c r="C109" i="7" s="1"/>
  <c r="F28" i="4" s="1"/>
  <c r="G31" i="11" l="1"/>
  <c r="F31" i="11"/>
  <c r="E30" i="11"/>
  <c r="D30" i="11"/>
  <c r="G30" i="11" s="1"/>
  <c r="C30" i="11"/>
  <c r="F30" i="11" s="1"/>
  <c r="G29" i="11"/>
  <c r="F29" i="11"/>
  <c r="E28" i="11"/>
  <c r="D28" i="11"/>
  <c r="G28" i="11" s="1"/>
  <c r="C28" i="11"/>
  <c r="F28" i="11" s="1"/>
  <c r="G25" i="11"/>
  <c r="F25" i="11"/>
  <c r="E24" i="11"/>
  <c r="D24" i="11"/>
  <c r="G24" i="11" s="1"/>
  <c r="C24" i="11"/>
  <c r="F24" i="11" s="1"/>
  <c r="E22" i="11"/>
  <c r="D22" i="11"/>
  <c r="G22" i="11" s="1"/>
  <c r="C22" i="11"/>
  <c r="E48" i="7"/>
  <c r="D48" i="7"/>
  <c r="G48" i="7" s="1"/>
  <c r="C48" i="7"/>
  <c r="F48" i="7" s="1"/>
  <c r="G46" i="7"/>
  <c r="F46" i="7"/>
  <c r="E46" i="7"/>
  <c r="D46" i="7"/>
  <c r="C46" i="7"/>
  <c r="G42" i="7"/>
  <c r="F42" i="7"/>
  <c r="E42" i="7"/>
  <c r="D42" i="7"/>
  <c r="C42" i="7"/>
  <c r="G40" i="7"/>
  <c r="F40" i="7"/>
  <c r="E40" i="7"/>
  <c r="D40" i="7"/>
  <c r="C40" i="7"/>
  <c r="G38" i="7"/>
  <c r="F38" i="7"/>
  <c r="E38" i="7"/>
  <c r="D38" i="7"/>
  <c r="C38" i="7"/>
  <c r="G36" i="7"/>
  <c r="F36" i="7"/>
  <c r="E36" i="7"/>
  <c r="D36" i="7"/>
  <c r="C36" i="7"/>
  <c r="C21" i="11" l="1"/>
  <c r="G27" i="11"/>
  <c r="D27" i="11"/>
  <c r="F22" i="11"/>
  <c r="F21" i="11" s="1"/>
  <c r="E27" i="11"/>
  <c r="G21" i="11"/>
  <c r="F27" i="11"/>
  <c r="E21" i="11"/>
  <c r="D21" i="11"/>
  <c r="C27" i="11"/>
  <c r="E35" i="7"/>
  <c r="D35" i="7"/>
  <c r="C35" i="7"/>
  <c r="G35" i="7"/>
  <c r="F35" i="7"/>
  <c r="C28" i="7" l="1"/>
  <c r="D28" i="7"/>
  <c r="C25" i="7"/>
  <c r="C24" i="7"/>
  <c r="C23" i="7"/>
  <c r="D25" i="7"/>
  <c r="D24" i="7"/>
  <c r="D23" i="7"/>
  <c r="E24" i="7" l="1"/>
  <c r="E23" i="7"/>
  <c r="F39" i="4" l="1"/>
  <c r="E78" i="3" l="1"/>
  <c r="E77" i="3" s="1"/>
  <c r="D78" i="3"/>
  <c r="D77" i="3" s="1"/>
  <c r="C78" i="3"/>
  <c r="C77" i="3" s="1"/>
  <c r="E74" i="3"/>
  <c r="E73" i="3" s="1"/>
  <c r="D74" i="3"/>
  <c r="D73" i="3" s="1"/>
  <c r="C74" i="3"/>
  <c r="C73" i="3" s="1"/>
  <c r="C72" i="3" l="1"/>
  <c r="F78" i="3"/>
  <c r="F77" i="3" s="1"/>
  <c r="G78" i="3"/>
  <c r="G77" i="3" s="1"/>
  <c r="F74" i="3"/>
  <c r="F73" i="3" s="1"/>
  <c r="G74" i="3"/>
  <c r="G73" i="3" s="1"/>
  <c r="E72" i="3"/>
  <c r="D72" i="3"/>
  <c r="E28" i="7"/>
  <c r="E25" i="7"/>
  <c r="G71" i="3"/>
  <c r="F71" i="3"/>
  <c r="G70" i="3"/>
  <c r="F70" i="3"/>
  <c r="G67" i="3"/>
  <c r="F67" i="3"/>
  <c r="G66" i="3"/>
  <c r="F66" i="3"/>
  <c r="G62" i="3"/>
  <c r="F62" i="3"/>
  <c r="G60" i="3"/>
  <c r="F60" i="3"/>
  <c r="G57" i="3"/>
  <c r="F57" i="3"/>
  <c r="G55" i="3"/>
  <c r="F55" i="3"/>
  <c r="G53" i="3"/>
  <c r="F53" i="3"/>
  <c r="G47" i="3"/>
  <c r="F47" i="3"/>
  <c r="G45" i="3"/>
  <c r="F45" i="3"/>
  <c r="G42" i="3"/>
  <c r="F42" i="3"/>
  <c r="G40" i="3"/>
  <c r="F40" i="3"/>
  <c r="G38" i="3"/>
  <c r="F38" i="3"/>
  <c r="G32" i="3"/>
  <c r="G29" i="3" s="1"/>
  <c r="F32" i="3"/>
  <c r="F29" i="3" s="1"/>
  <c r="G20" i="3"/>
  <c r="F20" i="3"/>
  <c r="E69" i="3"/>
  <c r="C69" i="3"/>
  <c r="C68" i="3" s="1"/>
  <c r="C65" i="3"/>
  <c r="F69" i="3" l="1"/>
  <c r="F72" i="3"/>
  <c r="F25" i="7"/>
  <c r="G25" i="7"/>
  <c r="F24" i="7"/>
  <c r="F23" i="7"/>
  <c r="C61" i="7"/>
  <c r="G24" i="7"/>
  <c r="G23" i="7"/>
  <c r="G72" i="3"/>
  <c r="F28" i="7"/>
  <c r="G28" i="7"/>
  <c r="G44" i="3" l="1"/>
  <c r="F44" i="3"/>
  <c r="D44" i="3"/>
  <c r="C44" i="3"/>
  <c r="G69" i="3" l="1"/>
  <c r="G68" i="3" s="1"/>
  <c r="F68" i="3"/>
  <c r="D69" i="3"/>
  <c r="D68" i="3" s="1"/>
  <c r="G61" i="7" l="1"/>
  <c r="D61" i="7"/>
  <c r="F61" i="7"/>
  <c r="E68" i="3"/>
  <c r="E61" i="7" l="1"/>
  <c r="G39" i="4"/>
  <c r="H39" i="4" s="1"/>
  <c r="I36" i="4" s="1"/>
  <c r="I39" i="4" s="1"/>
  <c r="J36" i="4" s="1"/>
  <c r="J39" i="4" s="1"/>
  <c r="G13" i="11" l="1"/>
  <c r="J20" i="4" s="1"/>
  <c r="F13" i="11"/>
  <c r="F12" i="11" s="1"/>
  <c r="E13" i="11"/>
  <c r="H20" i="4" s="1"/>
  <c r="D13" i="11"/>
  <c r="D12" i="11" s="1"/>
  <c r="G9" i="11"/>
  <c r="J19" i="4" s="1"/>
  <c r="F9" i="11"/>
  <c r="F8" i="11" s="1"/>
  <c r="E9" i="11"/>
  <c r="H19" i="4" s="1"/>
  <c r="D9" i="11"/>
  <c r="D8" i="11" s="1"/>
  <c r="C13" i="11"/>
  <c r="F20" i="4" s="1"/>
  <c r="C9" i="11"/>
  <c r="F19" i="4" s="1"/>
  <c r="A1" i="11"/>
  <c r="E8" i="11" l="1"/>
  <c r="G8" i="11"/>
  <c r="G19" i="4"/>
  <c r="E12" i="11"/>
  <c r="G12" i="11"/>
  <c r="I19" i="4"/>
  <c r="G20" i="4"/>
  <c r="C8" i="11"/>
  <c r="I20" i="4"/>
  <c r="C12" i="11"/>
  <c r="F21" i="4"/>
  <c r="H21" i="4"/>
  <c r="J21" i="4"/>
  <c r="G21" i="4" l="1"/>
  <c r="I21" i="4"/>
  <c r="C56" i="3" l="1"/>
  <c r="C11" i="7"/>
  <c r="D65" i="3"/>
  <c r="G22" i="7"/>
  <c r="G65" i="3"/>
  <c r="F65" i="3"/>
  <c r="G23" i="3"/>
  <c r="F23" i="3"/>
  <c r="D23" i="3"/>
  <c r="C23" i="3"/>
  <c r="A3" i="7"/>
  <c r="A1" i="7"/>
  <c r="C16" i="7"/>
  <c r="D16" i="7"/>
  <c r="D11" i="7"/>
  <c r="C10" i="7" l="1"/>
  <c r="D10" i="7"/>
  <c r="D22" i="7"/>
  <c r="C22" i="7"/>
  <c r="G9" i="4"/>
  <c r="G10" i="4"/>
  <c r="F10" i="4"/>
  <c r="C27" i="7"/>
  <c r="D27" i="7"/>
  <c r="F9" i="4"/>
  <c r="A1" i="3"/>
  <c r="D21" i="7" l="1"/>
  <c r="C21" i="7"/>
  <c r="F8" i="4"/>
  <c r="G8" i="4"/>
  <c r="F13" i="4"/>
  <c r="G13" i="4"/>
  <c r="G12" i="4"/>
  <c r="F12" i="4"/>
  <c r="G59" i="3"/>
  <c r="F59" i="3"/>
  <c r="D59" i="3"/>
  <c r="C59" i="3"/>
  <c r="C52" i="3"/>
  <c r="G56" i="3"/>
  <c r="F56" i="3"/>
  <c r="D56" i="3"/>
  <c r="G52" i="3"/>
  <c r="F52" i="3"/>
  <c r="D52" i="3"/>
  <c r="G27" i="7"/>
  <c r="G21" i="7" s="1"/>
  <c r="F27" i="7"/>
  <c r="G11" i="4" l="1"/>
  <c r="G14" i="4" s="1"/>
  <c r="G23" i="4" s="1"/>
  <c r="F11" i="4"/>
  <c r="F14" i="4" s="1"/>
  <c r="F23" i="4" s="1"/>
  <c r="J13" i="4"/>
  <c r="I13" i="4"/>
  <c r="G51" i="3"/>
  <c r="C51" i="3"/>
  <c r="F51" i="3"/>
  <c r="D51" i="3"/>
  <c r="F13" i="3" l="1"/>
  <c r="F65" i="7"/>
  <c r="F64" i="7" s="1"/>
  <c r="C65" i="7"/>
  <c r="C64" i="7" s="1"/>
  <c r="G13" i="3"/>
  <c r="G65" i="7"/>
  <c r="G64" i="7" s="1"/>
  <c r="D13" i="3"/>
  <c r="D65" i="7"/>
  <c r="D64" i="7" s="1"/>
  <c r="C13" i="3"/>
  <c r="G29" i="4"/>
  <c r="G30" i="4" s="1"/>
  <c r="F29" i="4"/>
  <c r="F30" i="4" s="1"/>
  <c r="J12" i="4"/>
  <c r="J11" i="4" l="1"/>
  <c r="E65" i="3" l="1"/>
  <c r="G16" i="7"/>
  <c r="J10" i="4" l="1"/>
  <c r="E59" i="3" l="1"/>
  <c r="E56" i="3" l="1"/>
  <c r="D64" i="3" l="1"/>
  <c r="D61" i="3"/>
  <c r="D58" i="3" s="1"/>
  <c r="D49" i="3"/>
  <c r="D41" i="3"/>
  <c r="D34" i="3"/>
  <c r="C64" i="3"/>
  <c r="C61" i="3"/>
  <c r="C58" i="3" s="1"/>
  <c r="C49" i="3"/>
  <c r="C41" i="3"/>
  <c r="C34" i="3"/>
  <c r="C28" i="3" s="1"/>
  <c r="C67" i="7" l="1"/>
  <c r="C66" i="7" s="1"/>
  <c r="C55" i="7"/>
  <c r="C54" i="7" s="1"/>
  <c r="C9" i="3"/>
  <c r="D67" i="7"/>
  <c r="D66" i="7" s="1"/>
  <c r="D14" i="3"/>
  <c r="C57" i="7"/>
  <c r="C56" i="7" s="1"/>
  <c r="D55" i="7"/>
  <c r="D54" i="7" s="1"/>
  <c r="D63" i="3"/>
  <c r="D9" i="3"/>
  <c r="C63" i="3"/>
  <c r="C10" i="3"/>
  <c r="C14" i="3"/>
  <c r="D37" i="3"/>
  <c r="D36" i="3" s="1"/>
  <c r="C37" i="3"/>
  <c r="C36" i="3" s="1"/>
  <c r="D28" i="3"/>
  <c r="D22" i="3"/>
  <c r="D43" i="3"/>
  <c r="D18" i="3"/>
  <c r="D17" i="3" s="1"/>
  <c r="C43" i="3"/>
  <c r="C22" i="3"/>
  <c r="C18" i="3"/>
  <c r="C17" i="3" s="1"/>
  <c r="D62" i="7" l="1"/>
  <c r="C59" i="7"/>
  <c r="C58" i="7" s="1"/>
  <c r="D11" i="3"/>
  <c r="D59" i="7"/>
  <c r="D58" i="7" s="1"/>
  <c r="D63" i="7"/>
  <c r="D57" i="7"/>
  <c r="D56" i="7" s="1"/>
  <c r="C63" i="7"/>
  <c r="C12" i="3"/>
  <c r="C62" i="7"/>
  <c r="D10" i="3"/>
  <c r="D12" i="3"/>
  <c r="C11" i="3"/>
  <c r="D21" i="3"/>
  <c r="C21" i="3"/>
  <c r="D16" i="3"/>
  <c r="C16" i="3"/>
  <c r="C27" i="3"/>
  <c r="D27" i="3"/>
  <c r="D15" i="3" l="1"/>
  <c r="C15" i="3"/>
  <c r="C60" i="7"/>
  <c r="C53" i="7" s="1"/>
  <c r="C8" i="3"/>
  <c r="C7" i="3" s="1"/>
  <c r="D60" i="7"/>
  <c r="D53" i="7" s="1"/>
  <c r="D8" i="3"/>
  <c r="D7" i="3" s="1"/>
  <c r="C76" i="7" l="1"/>
  <c r="C75" i="7" s="1"/>
  <c r="C74" i="7" s="1"/>
  <c r="D76" i="7"/>
  <c r="D75" i="7" s="1"/>
  <c r="D74" i="7" s="1"/>
  <c r="E64" i="3"/>
  <c r="G64" i="3"/>
  <c r="F64" i="3"/>
  <c r="F63" i="3" l="1"/>
  <c r="F55" i="7"/>
  <c r="F54" i="7" s="1"/>
  <c r="F9" i="3"/>
  <c r="G63" i="3"/>
  <c r="G55" i="7"/>
  <c r="G54" i="7" s="1"/>
  <c r="G9" i="3"/>
  <c r="E63" i="3"/>
  <c r="E55" i="7"/>
  <c r="E54" i="7" s="1"/>
  <c r="E9" i="3"/>
  <c r="E16" i="7"/>
  <c r="H10" i="4" s="1"/>
  <c r="G61" i="3" l="1"/>
  <c r="G58" i="3" s="1"/>
  <c r="G49" i="3"/>
  <c r="G41" i="3"/>
  <c r="G37" i="3"/>
  <c r="G34" i="3"/>
  <c r="F61" i="3"/>
  <c r="F58" i="3" s="1"/>
  <c r="F49" i="3"/>
  <c r="F41" i="3"/>
  <c r="F37" i="3"/>
  <c r="F34" i="3"/>
  <c r="F22" i="3"/>
  <c r="F67" i="7" l="1"/>
  <c r="F66" i="7" s="1"/>
  <c r="F14" i="3"/>
  <c r="F62" i="7"/>
  <c r="G67" i="7"/>
  <c r="G66" i="7" s="1"/>
  <c r="G14" i="3"/>
  <c r="F16" i="7"/>
  <c r="I10" i="4" s="1"/>
  <c r="F21" i="3"/>
  <c r="E18" i="3"/>
  <c r="F43" i="3"/>
  <c r="G36" i="3"/>
  <c r="F36" i="3"/>
  <c r="G28" i="3"/>
  <c r="G22" i="3"/>
  <c r="F18" i="3"/>
  <c r="G18" i="3"/>
  <c r="G43" i="3"/>
  <c r="G62" i="7" l="1"/>
  <c r="G57" i="7"/>
  <c r="G56" i="7" s="1"/>
  <c r="F59" i="7"/>
  <c r="F58" i="7" s="1"/>
  <c r="G11" i="3"/>
  <c r="G59" i="7"/>
  <c r="G58" i="7" s="1"/>
  <c r="F11" i="3"/>
  <c r="G10" i="3"/>
  <c r="G21" i="3"/>
  <c r="G17" i="3"/>
  <c r="E17" i="3"/>
  <c r="F17" i="3"/>
  <c r="G27" i="3"/>
  <c r="G63" i="7" l="1"/>
  <c r="G60" i="7" s="1"/>
  <c r="G53" i="7" s="1"/>
  <c r="F63" i="7"/>
  <c r="F60" i="7" s="1"/>
  <c r="F12" i="3"/>
  <c r="G12" i="3"/>
  <c r="G8" i="3" s="1"/>
  <c r="G7" i="3" s="1"/>
  <c r="G16" i="3"/>
  <c r="G15" i="3" s="1"/>
  <c r="F16" i="3"/>
  <c r="E16" i="3"/>
  <c r="G76" i="7" l="1"/>
  <c r="G75" i="7" s="1"/>
  <c r="G74" i="7" s="1"/>
  <c r="E44" i="3"/>
  <c r="F22" i="7"/>
  <c r="F21" i="7" s="1"/>
  <c r="E37" i="3"/>
  <c r="E23" i="3"/>
  <c r="E22" i="3" s="1"/>
  <c r="E62" i="7" l="1"/>
  <c r="E21" i="3"/>
  <c r="F28" i="3"/>
  <c r="E61" i="3"/>
  <c r="E58" i="3" s="1"/>
  <c r="E52" i="3"/>
  <c r="E51" i="3" s="1"/>
  <c r="E49" i="3"/>
  <c r="E43" i="3" s="1"/>
  <c r="E41" i="3"/>
  <c r="E36" i="3" s="1"/>
  <c r="E34" i="3"/>
  <c r="E28" i="3" s="1"/>
  <c r="E11" i="3" l="1"/>
  <c r="E59" i="7"/>
  <c r="E58" i="7" s="1"/>
  <c r="E13" i="3"/>
  <c r="E65" i="7"/>
  <c r="E64" i="7" s="1"/>
  <c r="F57" i="7"/>
  <c r="F56" i="7" s="1"/>
  <c r="F53" i="7" s="1"/>
  <c r="E63" i="7"/>
  <c r="E60" i="7" s="1"/>
  <c r="E67" i="7"/>
  <c r="E66" i="7" s="1"/>
  <c r="E14" i="3"/>
  <c r="E57" i="7"/>
  <c r="E56" i="7" s="1"/>
  <c r="E12" i="3"/>
  <c r="F10" i="3"/>
  <c r="E22" i="7"/>
  <c r="F27" i="3"/>
  <c r="F15" i="3" s="1"/>
  <c r="I12" i="4"/>
  <c r="I11" i="4" s="1"/>
  <c r="E27" i="3"/>
  <c r="E15" i="3" s="1"/>
  <c r="F8" i="3" l="1"/>
  <c r="F7" i="3" s="1"/>
  <c r="F76" i="7" s="1"/>
  <c r="F75" i="7" s="1"/>
  <c r="F74" i="7" s="1"/>
  <c r="E53" i="7"/>
  <c r="E8" i="3"/>
  <c r="E7" i="3" s="1"/>
  <c r="E27" i="7"/>
  <c r="E21" i="7" s="1"/>
  <c r="E76" i="7" l="1"/>
  <c r="E75" i="7" s="1"/>
  <c r="E74" i="7" s="1"/>
  <c r="H13" i="4"/>
  <c r="H12" i="4"/>
  <c r="H11" i="4" l="1"/>
  <c r="E11" i="7"/>
  <c r="E10" i="7" s="1"/>
  <c r="G11" i="7"/>
  <c r="G10" i="7" s="1"/>
  <c r="F11" i="7"/>
  <c r="F10" i="7" s="1"/>
  <c r="I9" i="4" l="1"/>
  <c r="I8" i="4" s="1"/>
  <c r="J9" i="4"/>
  <c r="J8" i="4" s="1"/>
  <c r="J14" i="4" s="1"/>
  <c r="J23" i="4" s="1"/>
  <c r="J29" i="4" s="1"/>
  <c r="J30" i="4" s="1"/>
  <c r="H9" i="4"/>
  <c r="H8" i="4" s="1"/>
  <c r="H14" i="4" l="1"/>
  <c r="H23" i="4" s="1"/>
  <c r="H29" i="4" s="1"/>
  <c r="H30" i="4" s="1"/>
  <c r="I14" i="4"/>
  <c r="I23" i="4" s="1"/>
  <c r="I29" i="4" s="1"/>
  <c r="I30" i="4" s="1"/>
</calcChain>
</file>

<file path=xl/sharedStrings.xml><?xml version="1.0" encoding="utf-8"?>
<sst xmlns="http://schemas.openxmlformats.org/spreadsheetml/2006/main" count="324" uniqueCount="145">
  <si>
    <t>Rashodi za nabavu proizvedene dugotrajne imovine</t>
  </si>
  <si>
    <t>Rashodi za zaposlene</t>
  </si>
  <si>
    <t>Financijski rashodi</t>
  </si>
  <si>
    <t>Prihodi od prodaje proizvoda i robe te pruženih usluga i prihodi od donacija</t>
  </si>
  <si>
    <t>Sanja Müller-Zoričić</t>
  </si>
  <si>
    <t>PRIHODI UKUPNO</t>
  </si>
  <si>
    <t>RASHODI UKUPNO</t>
  </si>
  <si>
    <t>RASHODI ZA NABAVU NEFINANCIJSKE IMOVINE</t>
  </si>
  <si>
    <t>RAZLIKA - VIŠAK / MANJAK</t>
  </si>
  <si>
    <t>NETO FINANCIRANJE</t>
  </si>
  <si>
    <t>RAVNATELJICA</t>
  </si>
  <si>
    <t>RASHODI POSLOVANJA</t>
  </si>
  <si>
    <t>Materijalni rashodi</t>
  </si>
  <si>
    <t>Opći prihodi i primici</t>
  </si>
  <si>
    <t>Vlastiti prihodi</t>
  </si>
  <si>
    <t>Prihodi za posebne namjene</t>
  </si>
  <si>
    <t>Financijski  rashodi</t>
  </si>
  <si>
    <t>Rashodi za nabavu proizvedene dugotrajne  imovine</t>
  </si>
  <si>
    <t>Prihodi poslovanja</t>
  </si>
  <si>
    <t>Pomoći iz inozemstva i od subjekata unutar općeg proračuna</t>
  </si>
  <si>
    <t>Prihodi od nadležnog proračuna i od HZZO temeljem ugovornih obveza</t>
  </si>
  <si>
    <t>Prihodi od upr.i admin.pristojbi, pristojbi po posebnim propisima i naknada</t>
  </si>
  <si>
    <t>Prihodi od prodaje nefinancijske imovine</t>
  </si>
  <si>
    <t>Prihodi od prodaje proizvedene dugotrajne imovine</t>
  </si>
  <si>
    <t>I. OPĆI DIO</t>
  </si>
  <si>
    <t>A) SAŽETAK RAČUNA PRIHODA I RASHODA</t>
  </si>
  <si>
    <t>B) SAŽETAK RAČUNA FINANCIRANJA</t>
  </si>
  <si>
    <t>Naziv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</si>
  <si>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</si>
  <si>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</si>
  <si>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</si>
  <si>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</si>
  <si>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Odgoj i obrazovanje</t>
  </si>
  <si>
    <t xml:space="preserve">Srednje školstvo-rashodi za zaposlene </t>
  </si>
  <si>
    <t>Izvor 5.3.</t>
  </si>
  <si>
    <t xml:space="preserve">Aktivnost A600007 </t>
  </si>
  <si>
    <t>Financiranje iznad minimalnog standarda-srednje školstvo</t>
  </si>
  <si>
    <t>Izvor: 3.1.</t>
  </si>
  <si>
    <t>Izvor: 4.2.</t>
  </si>
  <si>
    <t>Izvor: 5.3.</t>
  </si>
  <si>
    <t xml:space="preserve">Program 6000 </t>
  </si>
  <si>
    <t>Izvor: 6.2.</t>
  </si>
  <si>
    <t>Izvor: 7.2.</t>
  </si>
  <si>
    <t>Izvor: 5.1.</t>
  </si>
  <si>
    <t>POMOĆI BPŽ</t>
  </si>
  <si>
    <t>II. POSEBNI DIO</t>
  </si>
  <si>
    <t xml:space="preserve">C) PRENESENI VIŠAK ILI PRENESENI MANJAK </t>
  </si>
  <si>
    <t xml:space="preserve">Aktivnost A600003 </t>
  </si>
  <si>
    <t>EUR</t>
  </si>
  <si>
    <t>Projekcija 
za 2026.</t>
  </si>
  <si>
    <t>Razred/  skupina</t>
  </si>
  <si>
    <t>PRIMICI UKUPNO</t>
  </si>
  <si>
    <t>IZDACI UKUPNO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</si>
  <si>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</si>
  <si>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</si>
  <si>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</si>
  <si>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</si>
  <si>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</si>
  <si>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</si>
  <si>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PRIJENOS VIŠKA / MANJKA IZ PRETHODNE(IH) GODINE</t>
  </si>
  <si>
    <t>PRIJENOS VIŠKA/MANJKA U SLJEDEĆE RAZDOBLJE</t>
  </si>
  <si>
    <t>VIŠAK/MANJAK+NETO FINANCIRANJE+PRIJENOS VIŠKA/MANJKA IZ PRETHODNE(IH) GODINE-PRIJENOS VIŠKA/MANJKA U SLLJEDEĆE RAZDOBLJE</t>
  </si>
  <si>
    <t>VIŠAK/MANJAK + NETO FINANCIRANJE</t>
  </si>
  <si>
    <t>D) VIŠEGODIŠNJI PLAN URAVNOTEŽENJA</t>
  </si>
  <si>
    <t>VIŠAK/MANJAK IZ PRETHODNE(IH) GODINE KOJI ĆE SE RASPOREDITI/POKRITI</t>
  </si>
  <si>
    <t>VIŠAK/MANJAK TEKUĆE GODINE</t>
  </si>
  <si>
    <t>PRIJENOS VIŠKA/MANJKA U SLIJEDEĆE RAZDOBLJE</t>
  </si>
  <si>
    <t xml:space="preserve">Aktivnost A600004 </t>
  </si>
  <si>
    <t>Srednje školstvo-redovno poslovanje po minimalnom standardu</t>
  </si>
  <si>
    <t>Aktivnost A600018</t>
  </si>
  <si>
    <t>S osmjehom u školu 6</t>
  </si>
  <si>
    <t>Izvršenje 2023.</t>
  </si>
  <si>
    <t>Plan 2024.</t>
  </si>
  <si>
    <t>Plan za 2025.</t>
  </si>
  <si>
    <t>Projekcija 
za 2027.</t>
  </si>
  <si>
    <t>OPĆI PRIHODI I PRIMICI</t>
  </si>
  <si>
    <t>Decentralizirana sredstva</t>
  </si>
  <si>
    <t>3.1.</t>
  </si>
  <si>
    <t>4.2.</t>
  </si>
  <si>
    <t>5.3.</t>
  </si>
  <si>
    <t>5.1.</t>
  </si>
  <si>
    <t>Pomoći BPŽ</t>
  </si>
  <si>
    <t>6.2.</t>
  </si>
  <si>
    <t>Donacije</t>
  </si>
  <si>
    <t>7.2.</t>
  </si>
  <si>
    <t>1.1.</t>
  </si>
  <si>
    <t>Rashodi poslovanja</t>
  </si>
  <si>
    <t>Rashodi za nabavu nefinancijske imovine</t>
  </si>
  <si>
    <t>Šifra</t>
  </si>
  <si>
    <t>RKP 17917</t>
  </si>
  <si>
    <t xml:space="preserve">ELEKTROTEHNIČKA I EKONOMSKA ŠKOLA </t>
  </si>
  <si>
    <t>IZVORI FINANCIRANJA UKUPNO</t>
  </si>
  <si>
    <t xml:space="preserve">Pomoći </t>
  </si>
  <si>
    <t>Izvor: 1.1.</t>
  </si>
  <si>
    <t>A. RAČUN PRIHODA I RASHODA</t>
  </si>
  <si>
    <t>Rashodi za donacije, kazne, naknade šteta i kapitalne pomoći</t>
  </si>
  <si>
    <t>Pomoći PK</t>
  </si>
  <si>
    <t>5.2.</t>
  </si>
  <si>
    <t>POMOĆI PK</t>
  </si>
  <si>
    <t>Izvor: 5.2.</t>
  </si>
  <si>
    <t>DECENTRALIZIRANA SREDSTVA</t>
  </si>
  <si>
    <t>S osmjehom u školu 7</t>
  </si>
  <si>
    <t>Aktivnost A600038</t>
  </si>
  <si>
    <t>Razred i naziv</t>
  </si>
  <si>
    <t xml:space="preserve">A1. PRIHODI I RASHODI PREMA EKONONOMSKOJ KLASIFIKACIJI </t>
  </si>
  <si>
    <t>A2. PRIHODI I RASHODI PREMA IZVORIMA FINANCIRANJA</t>
  </si>
  <si>
    <t>A3. RASHODI PREMA FUNKCIJSKOJ KLASIFIKACIJI</t>
  </si>
  <si>
    <t>09</t>
  </si>
  <si>
    <t>Obrazovanje</t>
  </si>
  <si>
    <t>092</t>
  </si>
  <si>
    <t>Srednjoškolsko obrazovanje</t>
  </si>
  <si>
    <t>096</t>
  </si>
  <si>
    <t>Dodatne usluge u obrazovanju</t>
  </si>
  <si>
    <t>B1. RAČUN FINANCIRANJA PREMA EKONOMSKOJ KLASIFIKACIJI</t>
  </si>
  <si>
    <t>B2. RAČUN FINANCIRANJA PREMA IZVORIMA FINANCIRANJA</t>
  </si>
  <si>
    <t>Pomoći</t>
  </si>
  <si>
    <t>VLASTITI PRIHODI PK</t>
  </si>
  <si>
    <t>PRIHODI ZA POSEBNE NAMJENE PK</t>
  </si>
  <si>
    <t>DONACIJE PK</t>
  </si>
  <si>
    <t>PRIHODI OD PRODAJE NEFINANCIJSKE IMOVINE PK</t>
  </si>
  <si>
    <t>Vlastiti prihodi PK</t>
  </si>
  <si>
    <t>Prihodi za posebne namjene PK</t>
  </si>
  <si>
    <t>Donacije PK</t>
  </si>
  <si>
    <t>Prihodi od prodaje nefinancijske imovine PK</t>
  </si>
  <si>
    <t>Izvršenje 2024.</t>
  </si>
  <si>
    <t>Plan 2025.</t>
  </si>
  <si>
    <t>Plan za 2026.</t>
  </si>
  <si>
    <t>Projekcija 
za 2028.</t>
  </si>
  <si>
    <t>UR.BROJ: 2178-15-5-25-1</t>
  </si>
  <si>
    <t>C. PRENESENI VIŠAK ILI PRENESENI MANJAK</t>
  </si>
  <si>
    <t>VIŠAK/MANJAK PRIHODA UKUPNO</t>
  </si>
  <si>
    <t>Vlastiti izvori</t>
  </si>
  <si>
    <t>Rezultat poslovanja</t>
  </si>
  <si>
    <t>Preneseni višak - vlastiti prihodi</t>
  </si>
  <si>
    <t>Preneseni višak - posebne namjene</t>
  </si>
  <si>
    <t>Preneseni višak - pomoći</t>
  </si>
  <si>
    <t>Preneseni višak - donacije</t>
  </si>
  <si>
    <t>Preneseni manjak-pomoći</t>
  </si>
  <si>
    <t>PREDSJEDNIK ŠKOLSKOG ODBORA:</t>
  </si>
  <si>
    <t>Ivan Lozinjak, dipl.ing.</t>
  </si>
  <si>
    <t>FINANCIJSKI PLAN ELEKTROTEHNIČKE I EKONOMSKE ŠKOLE NOVA GRADIŠKA
ZA 2026. I PROJEKCIJA ZA 2027. I 2028. GODINU</t>
  </si>
  <si>
    <t>KLASA: 400-02/25-01/4</t>
  </si>
  <si>
    <t>Usvajanjem Proračuna BPŽ za 2025. i projekcija za 2026. i 2027. g. na 27. sjednici Županijske skupštine održanoj dana 18.12.2024. godine usvojen je Financijski plan Elektrotehničke i ekonomske škole za 2025. i projekcije za 2026. i 2027. godinu.</t>
  </si>
  <si>
    <t>Prijedlog financijskog plana za 2026. godinu i projekcija za 2027. i 2028. godinu usvojen je na 2. sjednici Školskog odbora održanoj dana 30.10.2025.godine</t>
  </si>
  <si>
    <t>Usvajanjem Proračuna BPŽ za 2026 .godinu. na 5. sjednici Županijske skupštine održanoj dana 17.12.2025. godine usvojen je Financijski plan Elektrotehničke i ekonomske škole za 2026. i projekcija za 2027. i 2028. godinu.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</si>
</sst>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_ ;\-#,##0.00\ "/>
  </numFmts>
  <fonts count="29" x14ac:knownFonts="1">
    <font>
      <sz val="10"/>
      <name val="Arial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9"/>
      <name val="Arial"/>
      <family val="2"/>
      <charset val="238"/>
    </font>
    <font>
      <sz val="9"/>
      <color theme="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6"/>
      <color rgb="FF000000"/>
      <name val="Arial"/>
      <family val="2"/>
      <charset val="238"/>
    </font>
    <font>
      <sz val="10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313ED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25" fillId="0" borderId="0" applyFont="0" applyFill="0" applyBorder="0" applyAlignment="0" applyProtection="0"/>
  </cellStyleXfs>
  <cellXfs count="314">
    <xf numFmtId="0" fontId="0" fillId="0" borderId="0" xfId="0"/>
    <xf numFmtId="0" fontId="8" fillId="0" borderId="0" xfId="0" applyFont="1"/>
    <xf numFmtId="0" fontId="1" fillId="0" borderId="0" xfId="0" applyFont="1"/>
    <xf numFmtId="0" fontId="3" fillId="0" borderId="0" xfId="0" applyNumberFormat="1" applyFont="1" applyFill="1" applyBorder="1" applyAlignment="1" applyProtection="1"/>
    <xf numFmtId="4" fontId="1" fillId="0" borderId="0" xfId="1" applyNumberFormat="1" applyFont="1" applyAlignment="1">
      <alignment horizontal="right"/>
    </xf>
    <xf numFmtId="4" fontId="14" fillId="2" borderId="5" xfId="1" applyNumberFormat="1" applyFont="1" applyFill="1" applyBorder="1" applyAlignment="1" applyProtection="1">
      <alignment horizontal="right" vertical="center" wrapText="1" readingOrder="1"/>
      <protection locked="0"/>
    </xf>
    <xf numFmtId="4" fontId="14" fillId="0" borderId="5" xfId="1" applyNumberFormat="1" applyFont="1" applyFill="1" applyBorder="1" applyAlignment="1" applyProtection="1">
      <alignment horizontal="right" vertical="center" wrapText="1" readingOrder="1"/>
      <protection locked="0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  <xf numFmtId="0" fontId="8" fillId="0" borderId="0" xfId="0" applyFont="1" applyFill="1"/>
    <xf numFmtId="0" fontId="13" fillId="0" borderId="0" xfId="0" applyFont="1" applyFill="1"/>
    <xf numFmtId="0" fontId="8" fillId="0" borderId="0" xfId="0" applyFont="1" applyFill="1" applyBorder="1" applyAlignment="1">
      <alignment horizontal="left" wrapText="1"/>
    </xf>
    <xf numFmtId="0" fontId="15" fillId="0" borderId="0" xfId="0" applyFont="1" applyFill="1" applyBorder="1"/>
    <xf numFmtId="0" fontId="14" fillId="0" borderId="0" xfId="0" applyFont="1" applyFill="1"/>
    <xf numFmtId="0" fontId="14" fillId="0" borderId="0" xfId="0" applyFont="1" applyFill="1" applyBorder="1"/>
    <xf numFmtId="0" fontId="0" fillId="0" borderId="0" xfId="0" applyFill="1"/>
    <xf numFmtId="4" fontId="8" fillId="0" borderId="0" xfId="0" applyNumberFormat="1" applyFont="1" applyFill="1"/>
    <xf numFmtId="0" fontId="1" fillId="0" borderId="0" xfId="0" applyFont="1"/>
    <xf numFmtId="0" fontId="1" fillId="0" borderId="0" xfId="0" applyFont="1"/>
    <xf numFmtId="0" fontId="1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left" vertical="center" readingOrder="1"/>
    </xf>
    <xf numFmtId="0" fontId="5" fillId="0" borderId="0" xfId="0" applyFont="1" applyFill="1" applyBorder="1" applyAlignment="1">
      <alignment vertical="center"/>
    </xf>
    <xf numFmtId="0" fontId="12" fillId="0" borderId="0" xfId="0" applyNumberFormat="1" applyFont="1" applyFill="1" applyBorder="1" applyAlignment="1" applyProtection="1">
      <alignment vertical="center"/>
    </xf>
    <xf numFmtId="0" fontId="4" fillId="0" borderId="5" xfId="0" applyFont="1" applyFill="1" applyBorder="1" applyAlignment="1">
      <alignment horizontal="left" vertical="center" wrapText="1" readingOrder="1"/>
    </xf>
    <xf numFmtId="0" fontId="4" fillId="0" borderId="4" xfId="0" applyFont="1" applyFill="1" applyBorder="1" applyAlignment="1" applyProtection="1">
      <alignment horizontal="center" vertical="center" wrapText="1" readingOrder="1"/>
      <protection locked="0"/>
    </xf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vertical="center" wrapText="1"/>
    </xf>
    <xf numFmtId="0" fontId="0" fillId="0" borderId="0" xfId="0"/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left" wrapText="1"/>
    </xf>
    <xf numFmtId="0" fontId="21" fillId="0" borderId="0" xfId="0" applyNumberFormat="1" applyFont="1" applyFill="1" applyBorder="1" applyAlignment="1" applyProtection="1">
      <alignment wrapText="1"/>
    </xf>
    <xf numFmtId="0" fontId="18" fillId="0" borderId="8" xfId="0" applyNumberFormat="1" applyFont="1" applyFill="1" applyBorder="1" applyAlignment="1" applyProtection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22" fillId="0" borderId="8" xfId="0" applyFont="1" applyBorder="1" applyAlignment="1">
      <alignment horizontal="right" vertical="center"/>
    </xf>
    <xf numFmtId="0" fontId="10" fillId="5" borderId="3" xfId="0" applyNumberFormat="1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>
      <alignment horizontal="left" vertical="center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quotePrefix="1" applyNumberFormat="1" applyFont="1" applyFill="1" applyBorder="1" applyAlignment="1" applyProtection="1">
      <alignment horizontal="center" vertical="center" wrapText="1"/>
    </xf>
    <xf numFmtId="0" fontId="11" fillId="0" borderId="0" xfId="0" quotePrefix="1" applyNumberFormat="1" applyFont="1" applyFill="1" applyBorder="1" applyAlignment="1" applyProtection="1">
      <alignment horizontal="left" wrapText="1"/>
    </xf>
    <xf numFmtId="0" fontId="23" fillId="0" borderId="0" xfId="0" applyNumberFormat="1" applyFont="1" applyFill="1" applyBorder="1" applyAlignment="1" applyProtection="1">
      <alignment wrapText="1"/>
    </xf>
    <xf numFmtId="3" fontId="17" fillId="0" borderId="0" xfId="0" applyNumberFormat="1" applyFont="1" applyBorder="1" applyAlignment="1">
      <alignment horizontal="right"/>
    </xf>
    <xf numFmtId="0" fontId="1" fillId="0" borderId="0" xfId="0" applyFont="1"/>
    <xf numFmtId="0" fontId="0" fillId="0" borderId="0" xfId="0"/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" fillId="6" borderId="2" xfId="0" applyNumberFormat="1" applyFont="1" applyFill="1" applyBorder="1" applyAlignment="1" applyProtection="1">
      <alignment vertical="center"/>
    </xf>
    <xf numFmtId="0" fontId="0" fillId="0" borderId="0" xfId="0"/>
    <xf numFmtId="4" fontId="3" fillId="0" borderId="0" xfId="0" applyNumberFormat="1" applyFont="1" applyFill="1" applyBorder="1" applyAlignment="1" applyProtection="1">
      <alignment horizontal="right" vertical="center"/>
    </xf>
    <xf numFmtId="4" fontId="8" fillId="0" borderId="5" xfId="1" applyNumberFormat="1" applyFont="1" applyFill="1" applyBorder="1" applyAlignment="1" applyProtection="1">
      <alignment horizontal="right" vertical="center" wrapText="1" readingOrder="1"/>
      <protection locked="0"/>
    </xf>
    <xf numFmtId="0" fontId="14" fillId="2" borderId="4" xfId="0" applyFont="1" applyFill="1" applyBorder="1" applyAlignment="1" applyProtection="1">
      <alignment vertical="center" wrapText="1" readingOrder="1"/>
      <protection locked="0"/>
    </xf>
    <xf numFmtId="0" fontId="14" fillId="2" borderId="5" xfId="0" applyFont="1" applyFill="1" applyBorder="1" applyAlignment="1">
      <alignment vertical="center"/>
    </xf>
    <xf numFmtId="4" fontId="14" fillId="2" borderId="10" xfId="1" applyNumberFormat="1" applyFont="1" applyFill="1" applyBorder="1" applyAlignment="1" applyProtection="1">
      <alignment horizontal="right" vertical="center" wrapText="1" readingOrder="1"/>
      <protection locked="0"/>
    </xf>
    <xf numFmtId="4" fontId="14" fillId="0" borderId="10" xfId="1" applyNumberFormat="1" applyFont="1" applyFill="1" applyBorder="1" applyAlignment="1" applyProtection="1">
      <alignment horizontal="right" vertical="center" wrapText="1" readingOrder="1"/>
      <protection locked="0"/>
    </xf>
    <xf numFmtId="0" fontId="14" fillId="2" borderId="5" xfId="0" applyFont="1" applyFill="1" applyBorder="1" applyAlignment="1">
      <alignment horizontal="left" vertical="center"/>
    </xf>
    <xf numFmtId="4" fontId="24" fillId="5" borderId="5" xfId="0" applyNumberFormat="1" applyFont="1" applyFill="1" applyBorder="1" applyAlignment="1">
      <alignment horizontal="right"/>
    </xf>
    <xf numFmtId="4" fontId="24" fillId="5" borderId="10" xfId="0" applyNumberFormat="1" applyFont="1" applyFill="1" applyBorder="1" applyAlignment="1">
      <alignment horizontal="right"/>
    </xf>
    <xf numFmtId="4" fontId="10" fillId="6" borderId="3" xfId="0" applyNumberFormat="1" applyFont="1" applyFill="1" applyBorder="1" applyAlignment="1">
      <alignment horizontal="right"/>
    </xf>
    <xf numFmtId="4" fontId="10" fillId="0" borderId="3" xfId="0" applyNumberFormat="1" applyFont="1" applyFill="1" applyBorder="1" applyAlignment="1">
      <alignment horizontal="right"/>
    </xf>
    <xf numFmtId="4" fontId="10" fillId="0" borderId="3" xfId="0" applyNumberFormat="1" applyFont="1" applyBorder="1" applyAlignment="1">
      <alignment horizontal="right"/>
    </xf>
    <xf numFmtId="4" fontId="7" fillId="0" borderId="3" xfId="0" applyNumberFormat="1" applyFont="1" applyFill="1" applyBorder="1" applyAlignment="1">
      <alignment horizontal="right"/>
    </xf>
    <xf numFmtId="4" fontId="10" fillId="7" borderId="3" xfId="0" applyNumberFormat="1" applyFont="1" applyFill="1" applyBorder="1" applyAlignment="1" applyProtection="1">
      <alignment horizontal="right" wrapText="1"/>
    </xf>
    <xf numFmtId="4" fontId="0" fillId="0" borderId="0" xfId="0" applyNumberFormat="1"/>
    <xf numFmtId="164" fontId="12" fillId="0" borderId="0" xfId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horizontal="right" vertical="center" readingOrder="1"/>
    </xf>
    <xf numFmtId="0" fontId="4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left"/>
    </xf>
    <xf numFmtId="4" fontId="1" fillId="0" borderId="0" xfId="0" applyNumberFormat="1" applyFont="1" applyFill="1" applyBorder="1" applyAlignment="1" applyProtection="1">
      <alignment vertical="center" wrapText="1"/>
    </xf>
    <xf numFmtId="0" fontId="14" fillId="0" borderId="0" xfId="0" applyFont="1"/>
    <xf numFmtId="0" fontId="13" fillId="0" borderId="0" xfId="0" applyFont="1"/>
    <xf numFmtId="4" fontId="10" fillId="7" borderId="3" xfId="0" quotePrefix="1" applyNumberFormat="1" applyFont="1" applyFill="1" applyBorder="1" applyAlignment="1">
      <alignment horizontal="right"/>
    </xf>
    <xf numFmtId="0" fontId="7" fillId="0" borderId="0" xfId="0" quotePrefix="1" applyNumberFormat="1" applyFont="1" applyFill="1" applyBorder="1" applyAlignment="1" applyProtection="1">
      <alignment horizontal="left" vertical="center" wrapText="1"/>
    </xf>
    <xf numFmtId="4" fontId="10" fillId="0" borderId="0" xfId="0" applyNumberFormat="1" applyFont="1" applyFill="1" applyBorder="1" applyAlignment="1">
      <alignment horizontal="right"/>
    </xf>
    <xf numFmtId="4" fontId="1" fillId="0" borderId="0" xfId="1" applyNumberFormat="1" applyFont="1" applyAlignment="1"/>
    <xf numFmtId="0" fontId="7" fillId="0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8" fillId="0" borderId="4" xfId="0" applyFont="1" applyFill="1" applyBorder="1" applyAlignment="1" applyProtection="1">
      <alignment horizontal="center" vertical="center" wrapText="1" readingOrder="1"/>
      <protection locked="0"/>
    </xf>
    <xf numFmtId="0" fontId="8" fillId="0" borderId="5" xfId="0" applyFont="1" applyFill="1" applyBorder="1" applyAlignment="1">
      <alignment horizontal="left" vertical="center" wrapText="1" readingOrder="1"/>
    </xf>
    <xf numFmtId="0" fontId="8" fillId="0" borderId="4" xfId="0" applyFont="1" applyBorder="1" applyAlignment="1">
      <alignment horizontal="center" vertical="center" readingOrder="1"/>
    </xf>
    <xf numFmtId="0" fontId="8" fillId="0" borderId="5" xfId="0" applyFont="1" applyBorder="1" applyAlignment="1">
      <alignment horizontal="left" vertical="center" wrapText="1" readingOrder="1"/>
    </xf>
    <xf numFmtId="0" fontId="24" fillId="0" borderId="4" xfId="0" applyNumberFormat="1" applyFont="1" applyFill="1" applyBorder="1" applyAlignment="1" applyProtection="1">
      <alignment horizontal="center" vertical="center" readingOrder="1"/>
    </xf>
    <xf numFmtId="0" fontId="24" fillId="0" borderId="5" xfId="0" applyNumberFormat="1" applyFont="1" applyFill="1" applyBorder="1" applyAlignment="1" applyProtection="1">
      <alignment horizontal="left" vertical="center" wrapText="1" readingOrder="1"/>
    </xf>
    <xf numFmtId="0" fontId="13" fillId="4" borderId="4" xfId="0" applyNumberFormat="1" applyFont="1" applyFill="1" applyBorder="1" applyAlignment="1" applyProtection="1">
      <alignment horizontal="center" vertical="center"/>
    </xf>
    <xf numFmtId="0" fontId="13" fillId="4" borderId="5" xfId="0" applyNumberFormat="1" applyFont="1" applyFill="1" applyBorder="1" applyAlignment="1" applyProtection="1">
      <alignment vertical="center"/>
    </xf>
    <xf numFmtId="0" fontId="24" fillId="0" borderId="4" xfId="0" applyNumberFormat="1" applyFont="1" applyFill="1" applyBorder="1" applyAlignment="1" applyProtection="1">
      <alignment horizontal="center" vertical="center"/>
    </xf>
    <xf numFmtId="0" fontId="24" fillId="0" borderId="5" xfId="0" applyNumberFormat="1" applyFont="1" applyFill="1" applyBorder="1" applyAlignment="1" applyProtection="1">
      <alignment vertical="center" wrapText="1"/>
    </xf>
    <xf numFmtId="4" fontId="8" fillId="0" borderId="5" xfId="0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/>
    </xf>
    <xf numFmtId="4" fontId="24" fillId="0" borderId="5" xfId="0" applyNumberFormat="1" applyFont="1" applyFill="1" applyBorder="1" applyAlignment="1" applyProtection="1">
      <alignment horizontal="right" vertical="center" wrapText="1"/>
    </xf>
    <xf numFmtId="4" fontId="13" fillId="4" borderId="5" xfId="0" applyNumberFormat="1" applyFont="1" applyFill="1" applyBorder="1" applyAlignment="1" applyProtection="1">
      <alignment horizontal="right" vertical="center" wrapText="1"/>
    </xf>
    <xf numFmtId="4" fontId="13" fillId="4" borderId="10" xfId="0" applyNumberFormat="1" applyFont="1" applyFill="1" applyBorder="1" applyAlignment="1" applyProtection="1">
      <alignment horizontal="right" vertical="center" wrapText="1"/>
    </xf>
    <xf numFmtId="4" fontId="24" fillId="0" borderId="5" xfId="0" applyNumberFormat="1" applyFont="1" applyFill="1" applyBorder="1" applyAlignment="1" applyProtection="1">
      <alignment vertical="center" wrapText="1"/>
    </xf>
    <xf numFmtId="4" fontId="24" fillId="0" borderId="10" xfId="0" applyNumberFormat="1" applyFont="1" applyFill="1" applyBorder="1" applyAlignment="1" applyProtection="1">
      <alignment vertical="center" wrapText="1"/>
    </xf>
    <xf numFmtId="0" fontId="13" fillId="4" borderId="5" xfId="0" applyNumberFormat="1" applyFont="1" applyFill="1" applyBorder="1" applyAlignment="1" applyProtection="1">
      <alignment vertical="center" wrapText="1"/>
    </xf>
    <xf numFmtId="4" fontId="13" fillId="4" borderId="5" xfId="0" applyNumberFormat="1" applyFont="1" applyFill="1" applyBorder="1" applyAlignment="1" applyProtection="1">
      <alignment vertical="center"/>
    </xf>
    <xf numFmtId="4" fontId="13" fillId="4" borderId="1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/>
    <xf numFmtId="165" fontId="1" fillId="0" borderId="0" xfId="1" applyNumberFormat="1" applyFont="1" applyBorder="1" applyAlignment="1">
      <alignment horizontal="right"/>
    </xf>
    <xf numFmtId="4" fontId="1" fillId="0" borderId="0" xfId="1" applyNumberFormat="1" applyFont="1" applyBorder="1" applyAlignment="1">
      <alignment horizontal="right"/>
    </xf>
    <xf numFmtId="0" fontId="5" fillId="2" borderId="4" xfId="0" applyFont="1" applyFill="1" applyBorder="1" applyAlignment="1" applyProtection="1">
      <alignment horizontal="center" vertical="center" wrapText="1" readingOrder="1"/>
      <protection locked="0"/>
    </xf>
    <xf numFmtId="0" fontId="5" fillId="2" borderId="5" xfId="0" applyFont="1" applyFill="1" applyBorder="1" applyAlignment="1">
      <alignment horizontal="left" vertical="center" wrapText="1" readingOrder="1"/>
    </xf>
    <xf numFmtId="4" fontId="5" fillId="2" borderId="5" xfId="0" applyNumberFormat="1" applyFont="1" applyFill="1" applyBorder="1" applyAlignment="1">
      <alignment horizontal="right" vertical="center" wrapText="1" readingOrder="1"/>
    </xf>
    <xf numFmtId="4" fontId="5" fillId="2" borderId="10" xfId="2" applyNumberFormat="1" applyFont="1" applyFill="1" applyBorder="1" applyAlignment="1">
      <alignment horizontal="right" vertical="center" readingOrder="1"/>
    </xf>
    <xf numFmtId="0" fontId="5" fillId="0" borderId="0" xfId="0" applyFont="1" applyFill="1" applyBorder="1" applyAlignment="1">
      <alignment horizontal="left" vertical="center" readingOrder="1"/>
    </xf>
    <xf numFmtId="4" fontId="4" fillId="0" borderId="5" xfId="0" applyNumberFormat="1" applyFont="1" applyFill="1" applyBorder="1" applyAlignment="1">
      <alignment horizontal="right" vertical="center" wrapText="1" readingOrder="1"/>
    </xf>
    <xf numFmtId="0" fontId="4" fillId="0" borderId="0" xfId="0" applyFont="1" applyFill="1" applyBorder="1" applyAlignment="1">
      <alignment horizontal="left" vertical="center" readingOrder="1"/>
    </xf>
    <xf numFmtId="0" fontId="12" fillId="0" borderId="0" xfId="0" applyNumberFormat="1" applyFont="1" applyFill="1" applyBorder="1" applyAlignment="1" applyProtection="1">
      <alignment horizontal="left" vertical="center" readingOrder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165" fontId="6" fillId="0" borderId="0" xfId="1" applyNumberFormat="1" applyFont="1" applyFill="1" applyBorder="1" applyAlignment="1" applyProtection="1">
      <alignment horizontal="right" vertical="center"/>
    </xf>
    <xf numFmtId="4" fontId="6" fillId="0" borderId="0" xfId="2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 applyBorder="1" applyAlignment="1" applyProtection="1"/>
    <xf numFmtId="165" fontId="3" fillId="0" borderId="0" xfId="0" applyNumberFormat="1" applyFont="1" applyFill="1" applyBorder="1" applyAlignment="1" applyProtection="1"/>
    <xf numFmtId="165" fontId="3" fillId="0" borderId="0" xfId="1" applyNumberFormat="1" applyFont="1" applyFill="1" applyBorder="1" applyAlignment="1" applyProtection="1">
      <alignment horizontal="right"/>
    </xf>
    <xf numFmtId="4" fontId="3" fillId="0" borderId="0" xfId="1" applyNumberFormat="1" applyFont="1" applyFill="1" applyBorder="1" applyAlignment="1" applyProtection="1">
      <alignment horizontal="right"/>
    </xf>
    <xf numFmtId="0" fontId="13" fillId="3" borderId="15" xfId="0" applyNumberFormat="1" applyFont="1" applyFill="1" applyBorder="1" applyAlignment="1" applyProtection="1">
      <alignment horizontal="center" vertical="center"/>
    </xf>
    <xf numFmtId="0" fontId="13" fillId="3" borderId="16" xfId="0" applyNumberFormat="1" applyFont="1" applyFill="1" applyBorder="1" applyAlignment="1" applyProtection="1">
      <alignment vertical="center"/>
    </xf>
    <xf numFmtId="165" fontId="13" fillId="3" borderId="16" xfId="1" applyNumberFormat="1" applyFont="1" applyFill="1" applyBorder="1" applyAlignment="1" applyProtection="1">
      <alignment horizontal="right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vertical="center"/>
    </xf>
    <xf numFmtId="165" fontId="13" fillId="0" borderId="0" xfId="1" applyNumberFormat="1" applyFont="1" applyFill="1" applyBorder="1" applyAlignment="1" applyProtection="1">
      <alignment horizontal="right" vertical="center"/>
    </xf>
    <xf numFmtId="4" fontId="13" fillId="0" borderId="0" xfId="2" applyNumberFormat="1" applyFont="1" applyFill="1" applyBorder="1" applyAlignment="1" applyProtection="1">
      <alignment horizontal="right" vertical="center"/>
    </xf>
    <xf numFmtId="1" fontId="8" fillId="0" borderId="0" xfId="0" applyNumberFormat="1" applyFont="1" applyFill="1" applyAlignment="1">
      <alignment horizontal="center" vertical="center"/>
    </xf>
    <xf numFmtId="1" fontId="14" fillId="2" borderId="4" xfId="0" applyNumberFormat="1" applyFont="1" applyFill="1" applyBorder="1" applyAlignment="1" applyProtection="1">
      <alignment horizontal="left" vertical="center" wrapText="1" readingOrder="1"/>
      <protection locked="0"/>
    </xf>
    <xf numFmtId="1" fontId="14" fillId="2" borderId="5" xfId="0" applyNumberFormat="1" applyFont="1" applyFill="1" applyBorder="1" applyAlignment="1" applyProtection="1">
      <alignment horizontal="left" vertical="center" wrapText="1" readingOrder="1"/>
      <protection locked="0"/>
    </xf>
    <xf numFmtId="1" fontId="8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" fontId="8" fillId="0" borderId="5" xfId="0" applyNumberFormat="1" applyFont="1" applyFill="1" applyBorder="1" applyAlignment="1" applyProtection="1">
      <alignment horizontal="left" vertical="center" wrapText="1" readingOrder="1"/>
      <protection locked="0"/>
    </xf>
    <xf numFmtId="4" fontId="8" fillId="0" borderId="5" xfId="0" applyNumberFormat="1" applyFont="1" applyFill="1" applyBorder="1" applyAlignment="1" applyProtection="1">
      <alignment horizontal="right" vertical="center" wrapText="1" readingOrder="1"/>
      <protection locked="0"/>
    </xf>
    <xf numFmtId="4" fontId="8" fillId="0" borderId="10" xfId="0" applyNumberFormat="1" applyFont="1" applyFill="1" applyBorder="1" applyAlignment="1" applyProtection="1">
      <alignment horizontal="right" vertical="center" wrapText="1" readingOrder="1"/>
      <protection locked="0"/>
    </xf>
    <xf numFmtId="4" fontId="14" fillId="2" borderId="5" xfId="0" applyNumberFormat="1" applyFont="1" applyFill="1" applyBorder="1" applyAlignment="1" applyProtection="1">
      <alignment horizontal="right" vertical="center" wrapText="1" readingOrder="1"/>
      <protection locked="0"/>
    </xf>
    <xf numFmtId="0" fontId="13" fillId="3" borderId="12" xfId="0" applyNumberFormat="1" applyFont="1" applyFill="1" applyBorder="1" applyAlignment="1" applyProtection="1">
      <alignment horizontal="center" vertical="center" wrapText="1"/>
    </xf>
    <xf numFmtId="0" fontId="13" fillId="3" borderId="13" xfId="0" applyNumberFormat="1" applyFont="1" applyFill="1" applyBorder="1" applyAlignment="1" applyProtection="1">
      <alignment horizontal="left" vertical="center" wrapText="1"/>
    </xf>
    <xf numFmtId="4" fontId="13" fillId="3" borderId="13" xfId="0" applyNumberFormat="1" applyFont="1" applyFill="1" applyBorder="1" applyAlignment="1">
      <alignment horizontal="right"/>
    </xf>
    <xf numFmtId="4" fontId="13" fillId="3" borderId="14" xfId="0" applyNumberFormat="1" applyFont="1" applyFill="1" applyBorder="1" applyAlignment="1">
      <alignment horizontal="right"/>
    </xf>
    <xf numFmtId="0" fontId="13" fillId="4" borderId="4" xfId="0" applyNumberFormat="1" applyFont="1" applyFill="1" applyBorder="1" applyAlignment="1" applyProtection="1">
      <alignment horizontal="center" vertical="center" wrapText="1"/>
    </xf>
    <xf numFmtId="0" fontId="13" fillId="4" borderId="5" xfId="0" applyNumberFormat="1" applyFont="1" applyFill="1" applyBorder="1" applyAlignment="1" applyProtection="1">
      <alignment horizontal="left" vertical="center" wrapText="1"/>
    </xf>
    <xf numFmtId="4" fontId="13" fillId="4" borderId="5" xfId="0" applyNumberFormat="1" applyFont="1" applyFill="1" applyBorder="1" applyAlignment="1">
      <alignment horizontal="right"/>
    </xf>
    <xf numFmtId="4" fontId="13" fillId="4" borderId="10" xfId="0" applyNumberFormat="1" applyFont="1" applyFill="1" applyBorder="1" applyAlignment="1">
      <alignment horizontal="right"/>
    </xf>
    <xf numFmtId="0" fontId="8" fillId="5" borderId="4" xfId="0" applyNumberFormat="1" applyFont="1" applyFill="1" applyBorder="1" applyAlignment="1" applyProtection="1">
      <alignment horizontal="center" vertical="center" wrapText="1"/>
    </xf>
    <xf numFmtId="0" fontId="8" fillId="5" borderId="5" xfId="0" applyNumberFormat="1" applyFont="1" applyFill="1" applyBorder="1" applyAlignment="1" applyProtection="1">
      <alignment horizontal="left" vertical="center" wrapText="1"/>
    </xf>
    <xf numFmtId="0" fontId="13" fillId="3" borderId="4" xfId="0" applyNumberFormat="1" applyFont="1" applyFill="1" applyBorder="1" applyAlignment="1" applyProtection="1">
      <alignment horizontal="center" vertical="center" wrapText="1"/>
    </xf>
    <xf numFmtId="0" fontId="13" fillId="3" borderId="5" xfId="0" applyNumberFormat="1" applyFont="1" applyFill="1" applyBorder="1" applyAlignment="1" applyProtection="1">
      <alignment horizontal="left" vertical="center" wrapText="1"/>
    </xf>
    <xf numFmtId="4" fontId="13" fillId="3" borderId="5" xfId="0" applyNumberFormat="1" applyFont="1" applyFill="1" applyBorder="1" applyAlignment="1">
      <alignment horizontal="right"/>
    </xf>
    <xf numFmtId="4" fontId="13" fillId="3" borderId="10" xfId="0" applyNumberFormat="1" applyFont="1" applyFill="1" applyBorder="1" applyAlignment="1">
      <alignment horizontal="right"/>
    </xf>
    <xf numFmtId="0" fontId="13" fillId="4" borderId="4" xfId="0" applyFont="1" applyFill="1" applyBorder="1" applyAlignment="1">
      <alignment horizontal="center" vertical="center"/>
    </xf>
    <xf numFmtId="0" fontId="8" fillId="5" borderId="6" xfId="0" applyNumberFormat="1" applyFont="1" applyFill="1" applyBorder="1" applyAlignment="1" applyProtection="1">
      <alignment horizontal="center" vertical="center" wrapText="1"/>
    </xf>
    <xf numFmtId="0" fontId="8" fillId="5" borderId="7" xfId="0" applyNumberFormat="1" applyFont="1" applyFill="1" applyBorder="1" applyAlignment="1" applyProtection="1">
      <alignment vertical="center" wrapText="1"/>
    </xf>
    <xf numFmtId="4" fontId="24" fillId="5" borderId="7" xfId="0" applyNumberFormat="1" applyFont="1" applyFill="1" applyBorder="1" applyAlignment="1">
      <alignment horizontal="right"/>
    </xf>
    <xf numFmtId="4" fontId="24" fillId="5" borderId="11" xfId="0" applyNumberFormat="1" applyFont="1" applyFill="1" applyBorder="1" applyAlignment="1">
      <alignment horizontal="right"/>
    </xf>
    <xf numFmtId="4" fontId="14" fillId="2" borderId="10" xfId="0" applyNumberFormat="1" applyFont="1" applyFill="1" applyBorder="1" applyAlignment="1" applyProtection="1">
      <alignment horizontal="right" vertical="center" wrapText="1" readingOrder="1"/>
      <protection locked="0"/>
    </xf>
    <xf numFmtId="0" fontId="13" fillId="3" borderId="12" xfId="0" applyNumberFormat="1" applyFont="1" applyFill="1" applyBorder="1" applyAlignment="1" applyProtection="1">
      <alignment horizontal="center" vertical="center"/>
    </xf>
    <xf numFmtId="0" fontId="13" fillId="3" borderId="13" xfId="0" applyNumberFormat="1" applyFont="1" applyFill="1" applyBorder="1" applyAlignment="1" applyProtection="1">
      <alignment vertical="center"/>
    </xf>
    <xf numFmtId="165" fontId="13" fillId="3" borderId="13" xfId="1" applyNumberFormat="1" applyFont="1" applyFill="1" applyBorder="1" applyAlignment="1" applyProtection="1">
      <alignment horizontal="right" vertical="center"/>
    </xf>
    <xf numFmtId="165" fontId="13" fillId="3" borderId="14" xfId="1" applyNumberFormat="1" applyFont="1" applyFill="1" applyBorder="1" applyAlignment="1" applyProtection="1">
      <alignment horizontal="right" vertical="center"/>
    </xf>
    <xf numFmtId="0" fontId="4" fillId="0" borderId="6" xfId="0" applyFont="1" applyFill="1" applyBorder="1" applyAlignment="1" applyProtection="1">
      <alignment horizontal="center" vertical="center" wrapText="1" readingOrder="1"/>
      <protection locked="0"/>
    </xf>
    <xf numFmtId="0" fontId="4" fillId="0" borderId="7" xfId="0" applyFont="1" applyFill="1" applyBorder="1" applyAlignment="1">
      <alignment horizontal="left" vertical="center" wrapText="1" readingOrder="1"/>
    </xf>
    <xf numFmtId="4" fontId="4" fillId="0" borderId="7" xfId="0" applyNumberFormat="1" applyFont="1" applyFill="1" applyBorder="1" applyAlignment="1">
      <alignment horizontal="right" vertical="center" wrapText="1" readingOrder="1"/>
    </xf>
    <xf numFmtId="4" fontId="13" fillId="3" borderId="13" xfId="0" applyNumberFormat="1" applyFont="1" applyFill="1" applyBorder="1" applyAlignment="1" applyProtection="1">
      <alignment horizontal="right" vertical="center"/>
    </xf>
    <xf numFmtId="4" fontId="13" fillId="3" borderId="14" xfId="0" applyNumberFormat="1" applyFont="1" applyFill="1" applyBorder="1" applyAlignment="1" applyProtection="1">
      <alignment horizontal="right" vertical="center"/>
    </xf>
    <xf numFmtId="0" fontId="13" fillId="4" borderId="5" xfId="0" applyFont="1" applyFill="1" applyBorder="1" applyAlignment="1">
      <alignment vertical="center"/>
    </xf>
    <xf numFmtId="4" fontId="13" fillId="4" borderId="5" xfId="0" applyNumberFormat="1" applyFont="1" applyFill="1" applyBorder="1" applyAlignment="1">
      <alignment horizontal="right" vertical="center" wrapText="1"/>
    </xf>
    <xf numFmtId="4" fontId="13" fillId="4" borderId="10" xfId="0" applyNumberFormat="1" applyFont="1" applyFill="1" applyBorder="1" applyAlignment="1">
      <alignment horizontal="right" vertical="center" wrapText="1"/>
    </xf>
    <xf numFmtId="4" fontId="8" fillId="0" borderId="10" xfId="0" applyNumberFormat="1" applyFont="1" applyBorder="1" applyAlignment="1">
      <alignment horizontal="right" vertical="center"/>
    </xf>
    <xf numFmtId="4" fontId="24" fillId="0" borderId="10" xfId="0" applyNumberFormat="1" applyFont="1" applyFill="1" applyBorder="1" applyAlignment="1" applyProtection="1">
      <alignment horizontal="right" vertical="center" wrapText="1"/>
    </xf>
    <xf numFmtId="0" fontId="24" fillId="0" borderId="6" xfId="0" applyNumberFormat="1" applyFont="1" applyFill="1" applyBorder="1" applyAlignment="1" applyProtection="1">
      <alignment horizontal="center" vertical="center"/>
    </xf>
    <xf numFmtId="0" fontId="24" fillId="0" borderId="7" xfId="0" applyNumberFormat="1" applyFont="1" applyFill="1" applyBorder="1" applyAlignment="1" applyProtection="1">
      <alignment vertical="center" wrapText="1"/>
    </xf>
    <xf numFmtId="4" fontId="8" fillId="0" borderId="7" xfId="0" applyNumberFormat="1" applyFont="1" applyBorder="1" applyAlignment="1">
      <alignment vertical="center" wrapText="1"/>
    </xf>
    <xf numFmtId="4" fontId="8" fillId="0" borderId="7" xfId="0" applyNumberFormat="1" applyFont="1" applyBorder="1" applyAlignment="1">
      <alignment vertical="center"/>
    </xf>
    <xf numFmtId="4" fontId="24" fillId="0" borderId="7" xfId="0" applyNumberFormat="1" applyFont="1" applyFill="1" applyBorder="1" applyAlignment="1" applyProtection="1">
      <alignment vertical="center" wrapText="1"/>
    </xf>
    <xf numFmtId="4" fontId="24" fillId="0" borderId="11" xfId="0" applyNumberFormat="1" applyFont="1" applyFill="1" applyBorder="1" applyAlignment="1" applyProtection="1">
      <alignment vertical="center" wrapText="1"/>
    </xf>
    <xf numFmtId="0" fontId="13" fillId="3" borderId="13" xfId="0" applyNumberFormat="1" applyFont="1" applyFill="1" applyBorder="1" applyAlignment="1" applyProtection="1">
      <alignment vertical="center" wrapText="1"/>
    </xf>
    <xf numFmtId="4" fontId="13" fillId="3" borderId="13" xfId="0" applyNumberFormat="1" applyFont="1" applyFill="1" applyBorder="1" applyAlignment="1" applyProtection="1">
      <alignment vertical="center"/>
    </xf>
    <xf numFmtId="4" fontId="13" fillId="3" borderId="14" xfId="0" applyNumberFormat="1" applyFont="1" applyFill="1" applyBorder="1" applyAlignment="1" applyProtection="1">
      <alignment vertical="center"/>
    </xf>
    <xf numFmtId="4" fontId="10" fillId="6" borderId="3" xfId="0" quotePrefix="1" applyNumberFormat="1" applyFont="1" applyFill="1" applyBorder="1" applyAlignment="1">
      <alignment horizontal="right"/>
    </xf>
    <xf numFmtId="0" fontId="14" fillId="5" borderId="17" xfId="0" applyNumberFormat="1" applyFont="1" applyFill="1" applyBorder="1" applyAlignment="1" applyProtection="1">
      <alignment horizontal="center" vertical="center" wrapText="1"/>
    </xf>
    <xf numFmtId="0" fontId="8" fillId="5" borderId="17" xfId="0" applyNumberFormat="1" applyFont="1" applyFill="1" applyBorder="1" applyAlignment="1" applyProtection="1">
      <alignment horizontal="left" vertical="center" wrapText="1"/>
    </xf>
    <xf numFmtId="4" fontId="24" fillId="5" borderId="17" xfId="0" applyNumberFormat="1" applyFont="1" applyFill="1" applyBorder="1" applyAlignment="1">
      <alignment horizontal="right"/>
    </xf>
    <xf numFmtId="0" fontId="7" fillId="0" borderId="3" xfId="0" applyFont="1" applyFill="1" applyBorder="1" applyAlignment="1" applyProtection="1">
      <alignment horizontal="center" vertical="center" wrapText="1" readingOrder="1"/>
      <protection locked="0"/>
    </xf>
    <xf numFmtId="0" fontId="13" fillId="0" borderId="0" xfId="0" applyFont="1" applyFill="1" applyAlignment="1">
      <alignment horizontal="center"/>
    </xf>
    <xf numFmtId="0" fontId="14" fillId="0" borderId="4" xfId="0" applyFont="1" applyFill="1" applyBorder="1" applyAlignment="1" applyProtection="1">
      <alignment horizontal="left" vertical="center" wrapText="1" readingOrder="1"/>
      <protection locked="0"/>
    </xf>
    <xf numFmtId="0" fontId="14" fillId="0" borderId="5" xfId="0" applyFont="1" applyFill="1" applyBorder="1" applyAlignment="1" applyProtection="1">
      <alignment horizontal="left" vertical="center" wrapText="1" readingOrder="1"/>
      <protection locked="0"/>
    </xf>
    <xf numFmtId="0" fontId="8" fillId="0" borderId="4" xfId="0" applyFont="1" applyFill="1" applyBorder="1" applyAlignment="1" applyProtection="1">
      <alignment horizontal="left" vertical="center" wrapText="1" readingOrder="1"/>
      <protection locked="0"/>
    </xf>
    <xf numFmtId="0" fontId="8" fillId="0" borderId="5" xfId="0" applyFont="1" applyFill="1" applyBorder="1" applyAlignment="1" applyProtection="1">
      <alignment horizontal="left" vertical="center" wrapText="1" readingOrder="1"/>
      <protection locked="0"/>
    </xf>
    <xf numFmtId="0" fontId="8" fillId="0" borderId="5" xfId="0" applyFont="1" applyFill="1" applyBorder="1" applyAlignment="1">
      <alignment horizontal="left" vertical="center"/>
    </xf>
    <xf numFmtId="4" fontId="8" fillId="0" borderId="10" xfId="1" applyNumberFormat="1" applyFont="1" applyFill="1" applyBorder="1" applyAlignment="1" applyProtection="1">
      <alignment horizontal="right" vertical="center" wrapText="1" readingOrder="1"/>
      <protection locked="0"/>
    </xf>
    <xf numFmtId="0" fontId="14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 applyProtection="1">
      <alignment horizontal="left" vertical="center" wrapText="1" readingOrder="1"/>
      <protection locked="0"/>
    </xf>
    <xf numFmtId="0" fontId="8" fillId="0" borderId="7" xfId="0" applyFont="1" applyFill="1" applyBorder="1" applyAlignment="1">
      <alignment horizontal="left" vertical="center"/>
    </xf>
    <xf numFmtId="4" fontId="8" fillId="0" borderId="7" xfId="1" applyNumberFormat="1" applyFont="1" applyFill="1" applyBorder="1" applyAlignment="1" applyProtection="1">
      <alignment horizontal="right" vertical="center" wrapText="1" readingOrder="1"/>
      <protection locked="0"/>
    </xf>
    <xf numFmtId="4" fontId="8" fillId="0" borderId="11" xfId="1" applyNumberFormat="1" applyFont="1" applyFill="1" applyBorder="1" applyAlignment="1" applyProtection="1">
      <alignment horizontal="right" vertical="center" wrapText="1" readingOrder="1"/>
      <protection locked="0"/>
    </xf>
    <xf numFmtId="0" fontId="24" fillId="0" borderId="0" xfId="0" applyNumberFormat="1" applyFont="1" applyFill="1" applyBorder="1" applyAlignment="1" applyProtection="1"/>
    <xf numFmtId="4" fontId="4" fillId="0" borderId="10" xfId="2" applyNumberFormat="1" applyFont="1" applyFill="1" applyBorder="1" applyAlignment="1">
      <alignment horizontal="right" vertical="center" readingOrder="1"/>
    </xf>
    <xf numFmtId="4" fontId="4" fillId="0" borderId="11" xfId="2" applyNumberFormat="1" applyFont="1" applyFill="1" applyBorder="1" applyAlignment="1">
      <alignment horizontal="right" vertical="center" readingOrder="1"/>
    </xf>
    <xf numFmtId="16" fontId="4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3" fillId="3" borderId="12" xfId="0" applyFont="1" applyFill="1" applyBorder="1" applyAlignment="1" applyProtection="1">
      <alignment horizontal="left" vertical="center" wrapText="1" readingOrder="1"/>
      <protection locked="0"/>
    </xf>
    <xf numFmtId="0" fontId="13" fillId="3" borderId="13" xfId="0" applyFont="1" applyFill="1" applyBorder="1" applyAlignment="1" applyProtection="1">
      <alignment horizontal="left" vertical="center" wrapText="1" readingOrder="1"/>
      <protection locked="0"/>
    </xf>
    <xf numFmtId="4" fontId="13" fillId="3" borderId="13" xfId="1" applyNumberFormat="1" applyFont="1" applyFill="1" applyBorder="1" applyAlignment="1" applyProtection="1">
      <alignment horizontal="right" vertical="center" wrapText="1" readingOrder="1"/>
      <protection locked="0"/>
    </xf>
    <xf numFmtId="4" fontId="13" fillId="3" borderId="14" xfId="1" applyNumberFormat="1" applyFont="1" applyFill="1" applyBorder="1" applyAlignment="1" applyProtection="1">
      <alignment horizontal="right" vertical="center" wrapText="1" readingOrder="1"/>
      <protection locked="0"/>
    </xf>
    <xf numFmtId="0" fontId="13" fillId="3" borderId="4" xfId="0" applyFont="1" applyFill="1" applyBorder="1" applyAlignment="1" applyProtection="1">
      <alignment vertical="center" wrapText="1" readingOrder="1"/>
      <protection locked="0"/>
    </xf>
    <xf numFmtId="0" fontId="13" fillId="3" borderId="5" xfId="0" applyFont="1" applyFill="1" applyBorder="1" applyAlignment="1" applyProtection="1">
      <alignment vertical="center" wrapText="1" readingOrder="1"/>
      <protection locked="0"/>
    </xf>
    <xf numFmtId="4" fontId="13" fillId="3" borderId="5" xfId="1" applyNumberFormat="1" applyFont="1" applyFill="1" applyBorder="1" applyAlignment="1" applyProtection="1">
      <alignment horizontal="right" vertical="center" wrapText="1" readingOrder="1"/>
      <protection locked="0"/>
    </xf>
    <xf numFmtId="4" fontId="13" fillId="3" borderId="10" xfId="1" applyNumberFormat="1" applyFont="1" applyFill="1" applyBorder="1" applyAlignment="1" applyProtection="1">
      <alignment horizontal="right" vertical="center" wrapText="1" readingOrder="1"/>
      <protection locked="0"/>
    </xf>
    <xf numFmtId="0" fontId="13" fillId="4" borderId="4" xfId="0" applyFont="1" applyFill="1" applyBorder="1" applyAlignment="1" applyProtection="1">
      <alignment vertical="center" wrapText="1" readingOrder="1"/>
      <protection locked="0"/>
    </xf>
    <xf numFmtId="0" fontId="13" fillId="4" borderId="5" xfId="0" applyFont="1" applyFill="1" applyBorder="1" applyAlignment="1" applyProtection="1">
      <alignment vertical="center" wrapText="1" readingOrder="1"/>
      <protection locked="0"/>
    </xf>
    <xf numFmtId="4" fontId="13" fillId="4" borderId="5" xfId="1" applyNumberFormat="1" applyFont="1" applyFill="1" applyBorder="1" applyAlignment="1" applyProtection="1">
      <alignment horizontal="right" vertical="center" wrapText="1" readingOrder="1"/>
      <protection locked="0"/>
    </xf>
    <xf numFmtId="4" fontId="13" fillId="4" borderId="10" xfId="1" applyNumberFormat="1" applyFont="1" applyFill="1" applyBorder="1" applyAlignment="1" applyProtection="1">
      <alignment horizontal="right" vertical="center" wrapText="1" readingOrder="1"/>
      <protection locked="0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24" fillId="0" borderId="0" xfId="0" applyNumberFormat="1" applyFont="1" applyFill="1" applyBorder="1" applyAlignment="1" applyProtection="1">
      <alignment vertical="center" wrapText="1"/>
    </xf>
    <xf numFmtId="4" fontId="8" fillId="0" borderId="0" xfId="0" applyNumberFormat="1" applyFont="1" applyBorder="1" applyAlignment="1">
      <alignment vertical="center" wrapText="1"/>
    </xf>
    <xf numFmtId="4" fontId="8" fillId="0" borderId="0" xfId="0" applyNumberFormat="1" applyFont="1" applyBorder="1" applyAlignment="1">
      <alignment vertical="center"/>
    </xf>
    <xf numFmtId="4" fontId="24" fillId="0" borderId="0" xfId="0" applyNumberFormat="1" applyFont="1" applyFill="1" applyBorder="1" applyAlignment="1" applyProtection="1">
      <alignment vertical="center" wrapText="1"/>
    </xf>
    <xf numFmtId="49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5" xfId="0" applyNumberFormat="1" applyFont="1" applyFill="1" applyBorder="1" applyAlignment="1" applyProtection="1">
      <alignment horizontal="left" vertical="center" wrapText="1"/>
    </xf>
    <xf numFmtId="49" fontId="24" fillId="0" borderId="4" xfId="0" applyNumberFormat="1" applyFont="1" applyFill="1" applyBorder="1" applyAlignment="1" applyProtection="1">
      <alignment horizontal="center" vertical="center" wrapText="1"/>
    </xf>
    <xf numFmtId="0" fontId="24" fillId="0" borderId="5" xfId="0" applyNumberFormat="1" applyFont="1" applyFill="1" applyBorder="1" applyAlignment="1" applyProtection="1">
      <alignment horizontal="left" vertical="center" wrapText="1"/>
    </xf>
    <xf numFmtId="49" fontId="24" fillId="0" borderId="6" xfId="0" applyNumberFormat="1" applyFont="1" applyFill="1" applyBorder="1" applyAlignment="1" applyProtection="1">
      <alignment horizontal="center" vertical="center" wrapText="1"/>
    </xf>
    <xf numFmtId="0" fontId="24" fillId="0" borderId="7" xfId="0" applyNumberFormat="1" applyFont="1" applyFill="1" applyBorder="1" applyAlignment="1" applyProtection="1">
      <alignment horizontal="left" vertical="center" wrapText="1"/>
    </xf>
    <xf numFmtId="0" fontId="14" fillId="2" borderId="4" xfId="0" applyFont="1" applyFill="1" applyBorder="1" applyAlignment="1" applyProtection="1">
      <alignment horizontal="center" vertical="center" wrapText="1" readingOrder="1"/>
      <protection locked="0"/>
    </xf>
    <xf numFmtId="0" fontId="14" fillId="2" borderId="5" xfId="0" applyFont="1" applyFill="1" applyBorder="1" applyAlignment="1">
      <alignment horizontal="left" vertical="center" wrapText="1" readingOrder="1"/>
    </xf>
    <xf numFmtId="4" fontId="14" fillId="2" borderId="5" xfId="0" applyNumberFormat="1" applyFont="1" applyFill="1" applyBorder="1" applyAlignment="1">
      <alignment horizontal="right" vertical="center" wrapText="1" readingOrder="1"/>
    </xf>
    <xf numFmtId="4" fontId="14" fillId="2" borderId="5" xfId="2" applyNumberFormat="1" applyFont="1" applyFill="1" applyBorder="1" applyAlignment="1">
      <alignment horizontal="right" vertical="center" readingOrder="1"/>
    </xf>
    <xf numFmtId="4" fontId="14" fillId="2" borderId="10" xfId="2" applyNumberFormat="1" applyFont="1" applyFill="1" applyBorder="1" applyAlignment="1">
      <alignment horizontal="right" vertical="center" readingOrder="1"/>
    </xf>
    <xf numFmtId="4" fontId="8" fillId="0" borderId="5" xfId="0" applyNumberFormat="1" applyFont="1" applyFill="1" applyBorder="1" applyAlignment="1">
      <alignment horizontal="right" vertical="center" wrapText="1" readingOrder="1"/>
    </xf>
    <xf numFmtId="4" fontId="8" fillId="0" borderId="5" xfId="2" applyNumberFormat="1" applyFont="1" applyFill="1" applyBorder="1" applyAlignment="1">
      <alignment horizontal="right" vertical="center" readingOrder="1"/>
    </xf>
    <xf numFmtId="4" fontId="8" fillId="0" borderId="10" xfId="2" applyNumberFormat="1" applyFont="1" applyFill="1" applyBorder="1" applyAlignment="1">
      <alignment horizontal="right" vertical="center" readingOrder="1"/>
    </xf>
    <xf numFmtId="0" fontId="8" fillId="0" borderId="4" xfId="0" applyFont="1" applyFill="1" applyBorder="1" applyAlignment="1">
      <alignment horizontal="center" vertical="center" readingOrder="1"/>
    </xf>
    <xf numFmtId="0" fontId="8" fillId="0" borderId="5" xfId="0" applyFont="1" applyFill="1" applyBorder="1" applyAlignment="1">
      <alignment horizontal="left" vertical="center" readingOrder="1"/>
    </xf>
    <xf numFmtId="4" fontId="8" fillId="0" borderId="5" xfId="0" applyNumberFormat="1" applyFont="1" applyFill="1" applyBorder="1" applyAlignment="1">
      <alignment horizontal="right" vertical="center" readingOrder="1"/>
    </xf>
    <xf numFmtId="0" fontId="14" fillId="2" borderId="4" xfId="0" applyFont="1" applyFill="1" applyBorder="1" applyAlignment="1">
      <alignment horizontal="center" vertical="center" readingOrder="1"/>
    </xf>
    <xf numFmtId="0" fontId="14" fillId="2" borderId="5" xfId="0" applyFont="1" applyFill="1" applyBorder="1" applyAlignment="1">
      <alignment horizontal="left" vertical="center" readingOrder="1"/>
    </xf>
    <xf numFmtId="4" fontId="14" fillId="2" borderId="5" xfId="0" applyNumberFormat="1" applyFont="1" applyFill="1" applyBorder="1" applyAlignment="1">
      <alignment horizontal="right" vertical="center" readingOrder="1"/>
    </xf>
    <xf numFmtId="0" fontId="8" fillId="0" borderId="6" xfId="0" applyFont="1" applyFill="1" applyBorder="1" applyAlignment="1" applyProtection="1">
      <alignment horizontal="center" vertical="center" wrapText="1" readingOrder="1"/>
      <protection locked="0"/>
    </xf>
    <xf numFmtId="0" fontId="8" fillId="0" borderId="7" xfId="0" applyFont="1" applyFill="1" applyBorder="1" applyAlignment="1">
      <alignment horizontal="left" vertical="center" wrapText="1" readingOrder="1"/>
    </xf>
    <xf numFmtId="4" fontId="8" fillId="0" borderId="7" xfId="0" applyNumberFormat="1" applyFont="1" applyFill="1" applyBorder="1" applyAlignment="1">
      <alignment horizontal="right" vertical="center" wrapText="1" readingOrder="1"/>
    </xf>
    <xf numFmtId="4" fontId="8" fillId="0" borderId="7" xfId="2" applyNumberFormat="1" applyFont="1" applyFill="1" applyBorder="1" applyAlignment="1">
      <alignment horizontal="right" vertical="center" readingOrder="1"/>
    </xf>
    <xf numFmtId="4" fontId="8" fillId="0" borderId="11" xfId="2" applyNumberFormat="1" applyFont="1" applyFill="1" applyBorder="1" applyAlignment="1">
      <alignment horizontal="right" vertical="center" readingOrder="1"/>
    </xf>
    <xf numFmtId="4" fontId="14" fillId="2" borderId="10" xfId="0" applyNumberFormat="1" applyFont="1" applyFill="1" applyBorder="1" applyAlignment="1">
      <alignment horizontal="right" vertical="center" wrapText="1" readingOrder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3" fillId="8" borderId="13" xfId="0" applyNumberFormat="1" applyFont="1" applyFill="1" applyBorder="1" applyAlignment="1">
      <alignment vertical="center"/>
    </xf>
    <xf numFmtId="4" fontId="13" fillId="8" borderId="14" xfId="0" applyNumberFormat="1" applyFont="1" applyFill="1" applyBorder="1" applyAlignment="1">
      <alignment vertical="center"/>
    </xf>
    <xf numFmtId="4" fontId="26" fillId="5" borderId="5" xfId="0" applyNumberFormat="1" applyFont="1" applyFill="1" applyBorder="1" applyAlignment="1">
      <alignment vertical="center"/>
    </xf>
    <xf numFmtId="4" fontId="26" fillId="5" borderId="10" xfId="0" applyNumberFormat="1" applyFont="1" applyFill="1" applyBorder="1" applyAlignment="1">
      <alignment vertical="center"/>
    </xf>
    <xf numFmtId="4" fontId="24" fillId="5" borderId="5" xfId="0" applyNumberFormat="1" applyFont="1" applyFill="1" applyBorder="1" applyAlignment="1">
      <alignment vertical="center"/>
    </xf>
    <xf numFmtId="4" fontId="8" fillId="0" borderId="7" xfId="1" applyNumberFormat="1" applyFont="1" applyFill="1" applyBorder="1" applyAlignment="1" applyProtection="1">
      <alignment vertical="center" wrapText="1" readingOrder="1"/>
      <protection locked="0"/>
    </xf>
    <xf numFmtId="4" fontId="8" fillId="0" borderId="11" xfId="1" applyNumberFormat="1" applyFont="1" applyFill="1" applyBorder="1" applyAlignment="1" applyProtection="1">
      <alignment vertical="center" wrapText="1" readingOrder="1"/>
      <protection locked="0"/>
    </xf>
    <xf numFmtId="4" fontId="24" fillId="5" borderId="10" xfId="0" applyNumberFormat="1" applyFont="1" applyFill="1" applyBorder="1" applyAlignment="1">
      <alignment vertical="center"/>
    </xf>
    <xf numFmtId="0" fontId="27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 wrapText="1"/>
    </xf>
    <xf numFmtId="4" fontId="14" fillId="0" borderId="5" xfId="0" applyNumberFormat="1" applyFont="1" applyFill="1" applyBorder="1" applyAlignment="1">
      <alignment horizontal="right" vertical="center"/>
    </xf>
    <xf numFmtId="4" fontId="14" fillId="0" borderId="5" xfId="0" applyNumberFormat="1" applyFont="1" applyBorder="1" applyAlignment="1">
      <alignment horizontal="right" vertical="center"/>
    </xf>
    <xf numFmtId="4" fontId="14" fillId="0" borderId="10" xfId="0" applyNumberFormat="1" applyFont="1" applyBorder="1" applyAlignment="1">
      <alignment horizontal="right" vertical="center"/>
    </xf>
    <xf numFmtId="0" fontId="24" fillId="0" borderId="0" xfId="0" applyNumberFormat="1" applyFont="1" applyFill="1" applyBorder="1" applyAlignment="1" applyProtection="1">
      <alignment horizontal="left" vertical="center"/>
    </xf>
    <xf numFmtId="0" fontId="24" fillId="0" borderId="4" xfId="0" applyNumberFormat="1" applyFont="1" applyFill="1" applyBorder="1" applyAlignment="1" applyProtection="1">
      <alignment horizontal="center"/>
    </xf>
    <xf numFmtId="0" fontId="24" fillId="0" borderId="5" xfId="0" applyNumberFormat="1" applyFont="1" applyFill="1" applyBorder="1" applyAlignment="1" applyProtection="1"/>
    <xf numFmtId="4" fontId="24" fillId="0" borderId="5" xfId="0" applyNumberFormat="1" applyFont="1" applyFill="1" applyBorder="1" applyAlignment="1" applyProtection="1"/>
    <xf numFmtId="4" fontId="24" fillId="0" borderId="10" xfId="0" applyNumberFormat="1" applyFont="1" applyFill="1" applyBorder="1" applyAlignment="1" applyProtection="1"/>
    <xf numFmtId="4" fontId="24" fillId="0" borderId="5" xfId="1" applyNumberFormat="1" applyFont="1" applyFill="1" applyBorder="1" applyAlignment="1" applyProtection="1"/>
    <xf numFmtId="0" fontId="24" fillId="0" borderId="6" xfId="0" applyNumberFormat="1" applyFont="1" applyFill="1" applyBorder="1" applyAlignment="1" applyProtection="1">
      <alignment horizontal="center"/>
    </xf>
    <xf numFmtId="0" fontId="24" fillId="0" borderId="7" xfId="0" applyNumberFormat="1" applyFont="1" applyFill="1" applyBorder="1" applyAlignment="1" applyProtection="1"/>
    <xf numFmtId="4" fontId="24" fillId="0" borderId="7" xfId="0" applyNumberFormat="1" applyFont="1" applyFill="1" applyBorder="1" applyAlignment="1" applyProtection="1"/>
    <xf numFmtId="4" fontId="24" fillId="0" borderId="11" xfId="0" applyNumberFormat="1" applyFont="1" applyFill="1" applyBorder="1" applyAlignment="1" applyProtection="1"/>
    <xf numFmtId="4" fontId="17" fillId="0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NumberFormat="1" applyFont="1" applyFill="1" applyBorder="1" applyAlignment="1" applyProtection="1">
      <alignment vertical="center" wrapText="1"/>
    </xf>
    <xf numFmtId="0" fontId="24" fillId="0" borderId="15" xfId="0" applyNumberFormat="1" applyFont="1" applyFill="1" applyBorder="1" applyAlignment="1" applyProtection="1">
      <alignment horizontal="center"/>
    </xf>
    <xf numFmtId="0" fontId="24" fillId="0" borderId="16" xfId="0" applyNumberFormat="1" applyFont="1" applyFill="1" applyBorder="1" applyAlignment="1" applyProtection="1"/>
    <xf numFmtId="4" fontId="24" fillId="0" borderId="16" xfId="0" applyNumberFormat="1" applyFont="1" applyFill="1" applyBorder="1" applyAlignment="1" applyProtection="1"/>
    <xf numFmtId="4" fontId="24" fillId="0" borderId="18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quotePrefix="1" applyNumberFormat="1" applyFont="1" applyFill="1" applyBorder="1" applyAlignment="1" applyProtection="1">
      <alignment horizontal="left" wrapText="1"/>
    </xf>
    <xf numFmtId="0" fontId="10" fillId="0" borderId="3" xfId="0" quotePrefix="1" applyFont="1" applyBorder="1" applyAlignment="1">
      <alignment horizontal="center" vertical="center" wrapText="1"/>
    </xf>
    <xf numFmtId="0" fontId="10" fillId="6" borderId="3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20" fillId="0" borderId="0" xfId="0" applyFont="1" applyFill="1" applyAlignment="1">
      <alignment wrapText="1"/>
    </xf>
    <xf numFmtId="0" fontId="10" fillId="7" borderId="3" xfId="0" applyNumberFormat="1" applyFont="1" applyFill="1" applyBorder="1" applyAlignment="1" applyProtection="1">
      <alignment horizontal="left" vertical="center" wrapText="1"/>
    </xf>
    <xf numFmtId="0" fontId="7" fillId="0" borderId="1" xfId="0" quotePrefix="1" applyFont="1" applyFill="1" applyBorder="1" applyAlignment="1">
      <alignment horizontal="left" vertical="center"/>
    </xf>
    <xf numFmtId="0" fontId="1" fillId="0" borderId="2" xfId="0" applyNumberFormat="1" applyFont="1" applyFill="1" applyBorder="1" applyAlignment="1" applyProtection="1">
      <alignment vertical="center"/>
    </xf>
    <xf numFmtId="0" fontId="20" fillId="0" borderId="0" xfId="0" applyFont="1" applyAlignment="1">
      <alignment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7" fillId="0" borderId="1" xfId="0" quotePrefix="1" applyNumberFormat="1" applyFont="1" applyFill="1" applyBorder="1" applyAlignment="1" applyProtection="1">
      <alignment horizontal="left" vertical="center" wrapText="1"/>
    </xf>
    <xf numFmtId="0" fontId="1" fillId="0" borderId="2" xfId="0" applyNumberFormat="1" applyFont="1" applyFill="1" applyBorder="1" applyAlignment="1" applyProtection="1">
      <alignment vertical="center" wrapText="1"/>
    </xf>
    <xf numFmtId="0" fontId="7" fillId="0" borderId="1" xfId="0" quotePrefix="1" applyFont="1" applyBorder="1" applyAlignment="1">
      <alignment horizontal="left" vertical="center"/>
    </xf>
    <xf numFmtId="0" fontId="7" fillId="6" borderId="1" xfId="0" quotePrefix="1" applyNumberFormat="1" applyFont="1" applyFill="1" applyBorder="1" applyAlignment="1" applyProtection="1">
      <alignment horizontal="left" vertical="center" wrapText="1"/>
    </xf>
    <xf numFmtId="0" fontId="1" fillId="6" borderId="2" xfId="0" applyNumberFormat="1" applyFont="1" applyFill="1" applyBorder="1" applyAlignment="1" applyProtection="1">
      <alignment vertical="center" wrapText="1"/>
    </xf>
    <xf numFmtId="0" fontId="1" fillId="0" borderId="9" xfId="0" applyNumberFormat="1" applyFont="1" applyFill="1" applyBorder="1" applyAlignment="1" applyProtection="1">
      <alignment vertical="center" wrapText="1"/>
    </xf>
    <xf numFmtId="0" fontId="7" fillId="6" borderId="3" xfId="0" quotePrefix="1" applyNumberFormat="1" applyFont="1" applyFill="1" applyBorder="1" applyAlignment="1" applyProtection="1">
      <alignment horizontal="left" vertical="center" wrapText="1"/>
    </xf>
    <xf numFmtId="0" fontId="1" fillId="6" borderId="3" xfId="0" applyNumberFormat="1" applyFont="1" applyFill="1" applyBorder="1" applyAlignment="1" applyProtection="1">
      <alignment vertical="center" wrapText="1"/>
    </xf>
    <xf numFmtId="0" fontId="1" fillId="6" borderId="9" xfId="0" applyNumberFormat="1" applyFont="1" applyFill="1" applyBorder="1" applyAlignment="1" applyProtection="1">
      <alignment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2" xfId="0" quotePrefix="1" applyFont="1" applyBorder="1" applyAlignment="1">
      <alignment horizontal="center" vertical="center" wrapText="1"/>
    </xf>
    <xf numFmtId="0" fontId="10" fillId="0" borderId="9" xfId="0" quotePrefix="1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>
      <alignment vertical="center" wrapText="1"/>
    </xf>
    <xf numFmtId="0" fontId="7" fillId="6" borderId="1" xfId="0" applyNumberFormat="1" applyFont="1" applyFill="1" applyBorder="1" applyAlignment="1" applyProtection="1">
      <alignment horizontal="left" vertical="center" wrapText="1"/>
    </xf>
    <xf numFmtId="0" fontId="1" fillId="6" borderId="2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20" fillId="0" borderId="0" xfId="0" applyFont="1" applyAlignment="1">
      <alignment vertical="center" wrapText="1"/>
    </xf>
    <xf numFmtId="0" fontId="17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>
      <alignment vertical="center" wrapText="1"/>
    </xf>
    <xf numFmtId="0" fontId="4" fillId="0" borderId="0" xfId="0" quotePrefix="1" applyNumberFormat="1" applyFont="1" applyFill="1" applyBorder="1" applyAlignment="1" applyProtection="1">
      <alignment horizontal="left" wrapText="1"/>
    </xf>
  </cellXfs>
  <cellStyles count="3">
    <cellStyle name="Normalno" xfId="0" builtinId="0"/>
    <cellStyle name="Postotak" xfId="2" builtinId="5"/>
    <cellStyle name="Zarez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0"/>
      <rgbColor rgb="00FFFFFF"/>
      <rgbColor rgb="00282894"/>
      <rgbColor rgb="003C3C9E"/>
      <rgbColor rgb="005050A8"/>
      <rgbColor rgb="006464B2"/>
      <rgbColor rgb="00FFFF00"/>
      <rgbColor rgb="000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FF"/>
      <color rgb="FF0000FF"/>
      <color rgb="FF1313ED"/>
      <color rgb="FF6666FF"/>
      <color rgb="FF1940E7"/>
      <color rgb="FF0D0694"/>
      <color rgb="FF6699FF"/>
      <color rgb="FF3366FF"/>
      <color rgb="FF3333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0"/>
  <sheetViews>
    <sheetView tabSelected="1" workbookViewId="0">
      <selection activeCell="J11" sqref="J11"/>
    </sheetView>
  </sheetViews>
  <sheetFormatPr defaultColWidth="9.140625" defaultRowHeight="12.75" x14ac:dyDescent="0.2"/>
  <cols>
    <col min="1" max="4" width="9.140625" style="31"/>
    <col min="5" max="10" width="25.28515625" style="31" customWidth="1"/>
    <col min="11" max="16384" width="9.140625" style="31"/>
  </cols>
  <sheetData>
    <row r="1" spans="1:10" ht="42" customHeight="1" x14ac:dyDescent="0.2">
      <c r="A1" s="284" t="s">
        <v>140</v>
      </c>
      <c r="B1" s="284"/>
      <c r="C1" s="284"/>
      <c r="D1" s="284"/>
      <c r="E1" s="284"/>
      <c r="F1" s="284"/>
      <c r="G1" s="284"/>
      <c r="H1" s="284"/>
      <c r="I1" s="284"/>
      <c r="J1" s="284"/>
    </row>
    <row r="2" spans="1:10" ht="18" customHeight="1" x14ac:dyDescent="0.2">
      <c r="A2" s="66"/>
      <c r="B2" s="66"/>
      <c r="C2" s="66"/>
      <c r="D2" s="66"/>
      <c r="E2" s="66"/>
      <c r="F2" s="66"/>
      <c r="G2" s="66"/>
      <c r="H2" s="66"/>
      <c r="I2" s="66"/>
      <c r="J2" s="66"/>
    </row>
    <row r="3" spans="1:10" ht="15.75" x14ac:dyDescent="0.2">
      <c r="A3" s="305" t="s">
        <v>24</v>
      </c>
      <c r="B3" s="305"/>
      <c r="C3" s="305"/>
      <c r="D3" s="305"/>
      <c r="E3" s="305"/>
      <c r="F3" s="305"/>
      <c r="G3" s="305"/>
      <c r="H3" s="305"/>
      <c r="I3" s="306"/>
      <c r="J3" s="306"/>
    </row>
    <row r="4" spans="1:10" ht="18" x14ac:dyDescent="0.2">
      <c r="A4" s="66"/>
      <c r="B4" s="66"/>
      <c r="C4" s="66"/>
      <c r="D4" s="66"/>
      <c r="E4" s="66"/>
      <c r="F4" s="66"/>
      <c r="G4" s="66"/>
      <c r="H4" s="66"/>
      <c r="I4" s="275"/>
      <c r="J4" s="71"/>
    </row>
    <row r="5" spans="1:10" ht="18" customHeight="1" x14ac:dyDescent="0.25">
      <c r="A5" s="284" t="s">
        <v>25</v>
      </c>
      <c r="B5" s="289"/>
      <c r="C5" s="289"/>
      <c r="D5" s="289"/>
      <c r="E5" s="289"/>
      <c r="F5" s="289"/>
      <c r="G5" s="289"/>
      <c r="H5" s="289"/>
      <c r="I5" s="289"/>
      <c r="J5" s="289"/>
    </row>
    <row r="6" spans="1:10" ht="18" x14ac:dyDescent="0.25">
      <c r="A6" s="33"/>
      <c r="B6" s="34"/>
      <c r="C6" s="34"/>
      <c r="D6" s="34"/>
      <c r="E6" s="35"/>
      <c r="F6" s="36"/>
      <c r="G6" s="36"/>
      <c r="H6" s="36"/>
      <c r="I6" s="36"/>
      <c r="J6" s="37" t="s">
        <v>48</v>
      </c>
    </row>
    <row r="7" spans="1:10" ht="25.5" x14ac:dyDescent="0.2">
      <c r="A7" s="302" t="s">
        <v>103</v>
      </c>
      <c r="B7" s="303"/>
      <c r="C7" s="303"/>
      <c r="D7" s="303"/>
      <c r="E7" s="304"/>
      <c r="F7" s="38" t="s">
        <v>124</v>
      </c>
      <c r="G7" s="38" t="s">
        <v>125</v>
      </c>
      <c r="H7" s="38" t="s">
        <v>126</v>
      </c>
      <c r="I7" s="38" t="s">
        <v>74</v>
      </c>
      <c r="J7" s="38" t="s">
        <v>127</v>
      </c>
    </row>
    <row r="8" spans="1:10" ht="13.5" customHeight="1" x14ac:dyDescent="0.2">
      <c r="A8" s="307" t="s">
        <v>5</v>
      </c>
      <c r="B8" s="297"/>
      <c r="C8" s="297"/>
      <c r="D8" s="297"/>
      <c r="E8" s="308"/>
      <c r="F8" s="59">
        <f>F9+F10</f>
        <v>1571620.2999999998</v>
      </c>
      <c r="G8" s="59">
        <f>G9+G10</f>
        <v>1833614.31</v>
      </c>
      <c r="H8" s="59">
        <f>H9+H10</f>
        <v>1841535</v>
      </c>
      <c r="I8" s="59">
        <f>I9+I10</f>
        <v>1840662</v>
      </c>
      <c r="J8" s="59">
        <f>J9+J10</f>
        <v>1816135</v>
      </c>
    </row>
    <row r="9" spans="1:10" ht="13.5" customHeight="1" x14ac:dyDescent="0.2">
      <c r="A9" s="290" t="s">
        <v>53</v>
      </c>
      <c r="B9" s="294"/>
      <c r="C9" s="294"/>
      <c r="D9" s="294"/>
      <c r="E9" s="288"/>
      <c r="F9" s="60">
        <f>'Račun prihoda i rashoda'!C11</f>
        <v>1571620.2999999998</v>
      </c>
      <c r="G9" s="60">
        <f>'Račun prihoda i rashoda'!D11</f>
        <v>1833614.31</v>
      </c>
      <c r="H9" s="60">
        <f>'Račun prihoda i rashoda'!E11</f>
        <v>1841535</v>
      </c>
      <c r="I9" s="60">
        <f>'Račun prihoda i rashoda'!F11</f>
        <v>1840662</v>
      </c>
      <c r="J9" s="60">
        <f>'Račun prihoda i rashoda'!G11</f>
        <v>1816135</v>
      </c>
    </row>
    <row r="10" spans="1:10" ht="13.5" customHeight="1" x14ac:dyDescent="0.2">
      <c r="A10" s="287" t="s">
        <v>54</v>
      </c>
      <c r="B10" s="288"/>
      <c r="C10" s="288"/>
      <c r="D10" s="288"/>
      <c r="E10" s="288"/>
      <c r="F10" s="62">
        <f>'Račun prihoda i rashoda'!C16</f>
        <v>0</v>
      </c>
      <c r="G10" s="62">
        <f>'Račun prihoda i rashoda'!D16</f>
        <v>0</v>
      </c>
      <c r="H10" s="60">
        <f>'Račun prihoda i rashoda'!E16</f>
        <v>0</v>
      </c>
      <c r="I10" s="60">
        <f>'Račun prihoda i rashoda'!F16</f>
        <v>0</v>
      </c>
      <c r="J10" s="60">
        <f>'Račun prihoda i rashoda'!G16</f>
        <v>0</v>
      </c>
    </row>
    <row r="11" spans="1:10" ht="13.5" customHeight="1" x14ac:dyDescent="0.2">
      <c r="A11" s="39" t="s">
        <v>6</v>
      </c>
      <c r="B11" s="48"/>
      <c r="C11" s="48"/>
      <c r="D11" s="48"/>
      <c r="E11" s="48"/>
      <c r="F11" s="59">
        <f>F12+F13</f>
        <v>1571566.57</v>
      </c>
      <c r="G11" s="59">
        <f>G12+G13</f>
        <v>1847834.3499999999</v>
      </c>
      <c r="H11" s="59">
        <f>H12+H13</f>
        <v>1726535</v>
      </c>
      <c r="I11" s="59">
        <f>I12+I13</f>
        <v>1720062</v>
      </c>
      <c r="J11" s="59">
        <f>J12+J13</f>
        <v>1694935</v>
      </c>
    </row>
    <row r="12" spans="1:10" ht="13.5" customHeight="1" x14ac:dyDescent="0.2">
      <c r="A12" s="293" t="s">
        <v>55</v>
      </c>
      <c r="B12" s="294"/>
      <c r="C12" s="294"/>
      <c r="D12" s="294"/>
      <c r="E12" s="294"/>
      <c r="F12" s="60">
        <f>'Račun prihoda i rashoda'!C22</f>
        <v>1552820.61</v>
      </c>
      <c r="G12" s="60">
        <f>'Račun prihoda i rashoda'!D22</f>
        <v>1820499.66</v>
      </c>
      <c r="H12" s="60">
        <f>'Račun prihoda i rashoda'!E22</f>
        <v>1718195</v>
      </c>
      <c r="I12" s="60">
        <f>'Račun prihoda i rashoda'!F22</f>
        <v>1706522</v>
      </c>
      <c r="J12" s="60">
        <f>'Račun prihoda i rashoda'!G22</f>
        <v>1681395</v>
      </c>
    </row>
    <row r="13" spans="1:10" ht="13.5" customHeight="1" x14ac:dyDescent="0.2">
      <c r="A13" s="295" t="s">
        <v>56</v>
      </c>
      <c r="B13" s="288"/>
      <c r="C13" s="288"/>
      <c r="D13" s="288"/>
      <c r="E13" s="288"/>
      <c r="F13" s="61">
        <f>'Račun prihoda i rashoda'!C27</f>
        <v>18745.96</v>
      </c>
      <c r="G13" s="61">
        <f>'Račun prihoda i rashoda'!D27</f>
        <v>27334.69</v>
      </c>
      <c r="H13" s="61">
        <f>'Račun prihoda i rashoda'!E27</f>
        <v>8340</v>
      </c>
      <c r="I13" s="61">
        <f>'Račun prihoda i rashoda'!F27</f>
        <v>13540</v>
      </c>
      <c r="J13" s="61">
        <f>'Račun prihoda i rashoda'!G27</f>
        <v>13540</v>
      </c>
    </row>
    <row r="14" spans="1:10" ht="13.5" customHeight="1" x14ac:dyDescent="0.2">
      <c r="A14" s="296" t="s">
        <v>8</v>
      </c>
      <c r="B14" s="297"/>
      <c r="C14" s="297"/>
      <c r="D14" s="297"/>
      <c r="E14" s="297"/>
      <c r="F14" s="59">
        <f>F8-F11</f>
        <v>53.729999999748543</v>
      </c>
      <c r="G14" s="59">
        <f>G8-G11</f>
        <v>-14220.039999999804</v>
      </c>
      <c r="H14" s="59">
        <f>H8-H11</f>
        <v>115000</v>
      </c>
      <c r="I14" s="59">
        <f>I8-I11</f>
        <v>120600</v>
      </c>
      <c r="J14" s="59">
        <f>J8-J11</f>
        <v>121200</v>
      </c>
    </row>
    <row r="15" spans="1:10" ht="18" x14ac:dyDescent="0.2">
      <c r="A15" s="32"/>
      <c r="B15" s="40"/>
      <c r="C15" s="40"/>
      <c r="D15" s="40"/>
      <c r="E15" s="40"/>
      <c r="F15" s="40"/>
      <c r="G15" s="40"/>
      <c r="H15" s="29"/>
      <c r="I15" s="29"/>
      <c r="J15" s="29"/>
    </row>
    <row r="16" spans="1:10" ht="18" customHeight="1" x14ac:dyDescent="0.25">
      <c r="A16" s="284" t="s">
        <v>26</v>
      </c>
      <c r="B16" s="289"/>
      <c r="C16" s="289"/>
      <c r="D16" s="289"/>
      <c r="E16" s="289"/>
      <c r="F16" s="289"/>
      <c r="G16" s="289"/>
      <c r="H16" s="289"/>
      <c r="I16" s="289"/>
      <c r="J16" s="289"/>
    </row>
    <row r="17" spans="1:10" ht="18" x14ac:dyDescent="0.2">
      <c r="A17" s="32"/>
      <c r="B17" s="40"/>
      <c r="C17" s="40"/>
      <c r="D17" s="40"/>
      <c r="E17" s="40"/>
      <c r="F17" s="40"/>
      <c r="G17" s="40"/>
      <c r="H17" s="29"/>
      <c r="I17" s="29"/>
      <c r="J17" s="29"/>
    </row>
    <row r="18" spans="1:10" ht="25.5" x14ac:dyDescent="0.2">
      <c r="A18" s="302" t="s">
        <v>103</v>
      </c>
      <c r="B18" s="303"/>
      <c r="C18" s="303"/>
      <c r="D18" s="303"/>
      <c r="E18" s="304"/>
      <c r="F18" s="38" t="s">
        <v>124</v>
      </c>
      <c r="G18" s="38" t="s">
        <v>125</v>
      </c>
      <c r="H18" s="38" t="s">
        <v>126</v>
      </c>
      <c r="I18" s="38" t="s">
        <v>74</v>
      </c>
      <c r="J18" s="38" t="s">
        <v>127</v>
      </c>
    </row>
    <row r="19" spans="1:10" ht="13.5" customHeight="1" x14ac:dyDescent="0.2">
      <c r="A19" s="290" t="s">
        <v>57</v>
      </c>
      <c r="B19" s="291"/>
      <c r="C19" s="291"/>
      <c r="D19" s="291"/>
      <c r="E19" s="292"/>
      <c r="F19" s="61">
        <f>'Račun financiranja'!C9</f>
        <v>0</v>
      </c>
      <c r="G19" s="61">
        <f>'Račun financiranja'!D9</f>
        <v>0</v>
      </c>
      <c r="H19" s="61">
        <f>'Račun financiranja'!E9</f>
        <v>0</v>
      </c>
      <c r="I19" s="61">
        <f>'Račun financiranja'!F9</f>
        <v>0</v>
      </c>
      <c r="J19" s="61">
        <f>'Račun financiranja'!G9</f>
        <v>0</v>
      </c>
    </row>
    <row r="20" spans="1:10" ht="13.5" customHeight="1" x14ac:dyDescent="0.2">
      <c r="A20" s="290" t="s">
        <v>58</v>
      </c>
      <c r="B20" s="294"/>
      <c r="C20" s="294"/>
      <c r="D20" s="294"/>
      <c r="E20" s="298"/>
      <c r="F20" s="61">
        <f>'Račun financiranja'!C13</f>
        <v>0</v>
      </c>
      <c r="G20" s="61">
        <f>'Račun financiranja'!D13</f>
        <v>0</v>
      </c>
      <c r="H20" s="61">
        <f>'Račun financiranja'!E13</f>
        <v>0</v>
      </c>
      <c r="I20" s="61">
        <f>'Račun financiranja'!F13</f>
        <v>0</v>
      </c>
      <c r="J20" s="61">
        <f>'Račun financiranja'!G13</f>
        <v>0</v>
      </c>
    </row>
    <row r="21" spans="1:10" s="49" customFormat="1" ht="13.5" customHeight="1" x14ac:dyDescent="0.2">
      <c r="A21" s="296" t="s">
        <v>9</v>
      </c>
      <c r="B21" s="297"/>
      <c r="C21" s="297"/>
      <c r="D21" s="297"/>
      <c r="E21" s="301"/>
      <c r="F21" s="59">
        <f>F19-F20</f>
        <v>0</v>
      </c>
      <c r="G21" s="59">
        <f>G19-G20</f>
        <v>0</v>
      </c>
      <c r="H21" s="59">
        <f>H19-H20</f>
        <v>0</v>
      </c>
      <c r="I21" s="59">
        <f>I19-I20</f>
        <v>0</v>
      </c>
      <c r="J21" s="59">
        <f>J19-J20</f>
        <v>0</v>
      </c>
    </row>
    <row r="22" spans="1:10" s="16" customFormat="1" ht="13.5" customHeight="1" x14ac:dyDescent="0.2">
      <c r="A22" s="75"/>
      <c r="B22" s="67"/>
      <c r="C22" s="67"/>
      <c r="D22" s="67"/>
      <c r="E22" s="67"/>
      <c r="F22" s="76"/>
      <c r="G22" s="76"/>
      <c r="H22" s="76"/>
      <c r="I22" s="76"/>
      <c r="J22" s="76"/>
    </row>
    <row r="23" spans="1:10" ht="13.5" customHeight="1" x14ac:dyDescent="0.2">
      <c r="A23" s="299" t="s">
        <v>62</v>
      </c>
      <c r="B23" s="300"/>
      <c r="C23" s="300"/>
      <c r="D23" s="300"/>
      <c r="E23" s="300"/>
      <c r="F23" s="59">
        <f>F14+F21</f>
        <v>53.729999999748543</v>
      </c>
      <c r="G23" s="59">
        <f>G14+G21</f>
        <v>-14220.039999999804</v>
      </c>
      <c r="H23" s="59">
        <f>H14+H21</f>
        <v>115000</v>
      </c>
      <c r="I23" s="59">
        <f>I14+I21</f>
        <v>120600</v>
      </c>
      <c r="J23" s="59">
        <f>J14+J21</f>
        <v>121200</v>
      </c>
    </row>
    <row r="24" spans="1:10" ht="18" x14ac:dyDescent="0.2">
      <c r="A24" s="41"/>
      <c r="B24" s="40"/>
      <c r="C24" s="40"/>
      <c r="D24" s="40"/>
      <c r="E24" s="40"/>
      <c r="F24" s="40"/>
      <c r="G24" s="40"/>
      <c r="H24" s="29"/>
      <c r="I24" s="29"/>
      <c r="J24" s="29"/>
    </row>
    <row r="25" spans="1:10" s="16" customFormat="1" ht="18" customHeight="1" x14ac:dyDescent="0.25">
      <c r="A25" s="284" t="s">
        <v>46</v>
      </c>
      <c r="B25" s="285"/>
      <c r="C25" s="285"/>
      <c r="D25" s="285"/>
      <c r="E25" s="285"/>
      <c r="F25" s="285"/>
      <c r="G25" s="285"/>
      <c r="H25" s="285"/>
      <c r="I25" s="285"/>
      <c r="J25" s="285"/>
    </row>
    <row r="26" spans="1:10" ht="18" x14ac:dyDescent="0.2">
      <c r="A26" s="41"/>
      <c r="B26" s="40"/>
      <c r="C26" s="40"/>
      <c r="D26" s="40"/>
      <c r="E26" s="40"/>
      <c r="F26" s="40"/>
      <c r="G26" s="40"/>
      <c r="H26" s="29"/>
      <c r="I26" s="29"/>
      <c r="J26" s="29"/>
    </row>
    <row r="27" spans="1:10" ht="25.5" x14ac:dyDescent="0.2">
      <c r="A27" s="282" t="s">
        <v>27</v>
      </c>
      <c r="B27" s="282"/>
      <c r="C27" s="282"/>
      <c r="D27" s="282"/>
      <c r="E27" s="282"/>
      <c r="F27" s="38" t="s">
        <v>124</v>
      </c>
      <c r="G27" s="38" t="s">
        <v>125</v>
      </c>
      <c r="H27" s="38" t="s">
        <v>126</v>
      </c>
      <c r="I27" s="38" t="s">
        <v>74</v>
      </c>
      <c r="J27" s="38" t="s">
        <v>127</v>
      </c>
    </row>
    <row r="28" spans="1:10" ht="13.5" customHeight="1" x14ac:dyDescent="0.2">
      <c r="A28" s="286" t="s">
        <v>59</v>
      </c>
      <c r="B28" s="286"/>
      <c r="C28" s="286"/>
      <c r="D28" s="286"/>
      <c r="E28" s="286"/>
      <c r="F28" s="74">
        <f>'Račun prihoda i rashoda'!C109</f>
        <v>14166.310000000001</v>
      </c>
      <c r="G28" s="74">
        <f>'Račun prihoda i rashoda'!D109</f>
        <v>14220.04</v>
      </c>
      <c r="H28" s="74">
        <f>'Račun prihoda i rashoda'!E109</f>
        <v>-115000</v>
      </c>
      <c r="I28" s="74">
        <f>'Račun prihoda i rashoda'!F109</f>
        <v>-120600</v>
      </c>
      <c r="J28" s="74">
        <f>'Račun prihoda i rashoda'!G109</f>
        <v>-121200</v>
      </c>
    </row>
    <row r="29" spans="1:10" ht="13.5" customHeight="1" x14ac:dyDescent="0.2">
      <c r="A29" s="283" t="s">
        <v>60</v>
      </c>
      <c r="B29" s="283"/>
      <c r="C29" s="283"/>
      <c r="D29" s="283"/>
      <c r="E29" s="283"/>
      <c r="F29" s="179">
        <f>F23+F28</f>
        <v>14220.03999999975</v>
      </c>
      <c r="G29" s="179">
        <f>G23+G28</f>
        <v>1.964508555829525E-10</v>
      </c>
      <c r="H29" s="179">
        <f t="shared" ref="H29:J29" si="0">H23+H28</f>
        <v>0</v>
      </c>
      <c r="I29" s="179">
        <f t="shared" si="0"/>
        <v>0</v>
      </c>
      <c r="J29" s="179">
        <f t="shared" si="0"/>
        <v>0</v>
      </c>
    </row>
    <row r="30" spans="1:10" s="49" customFormat="1" ht="44.25" customHeight="1" x14ac:dyDescent="0.2">
      <c r="A30" s="283" t="s">
        <v>61</v>
      </c>
      <c r="B30" s="283"/>
      <c r="C30" s="283"/>
      <c r="D30" s="283"/>
      <c r="E30" s="283"/>
      <c r="F30" s="179">
        <f>F23+F28-F29</f>
        <v>0</v>
      </c>
      <c r="G30" s="179">
        <f>G23+G28-G29</f>
        <v>0</v>
      </c>
      <c r="H30" s="179">
        <f t="shared" ref="H30:J30" si="1">H23+H28-H29</f>
        <v>0</v>
      </c>
      <c r="I30" s="179">
        <f t="shared" si="1"/>
        <v>0</v>
      </c>
      <c r="J30" s="179">
        <f t="shared" si="1"/>
        <v>0</v>
      </c>
    </row>
    <row r="31" spans="1:10" ht="13.5" customHeight="1" x14ac:dyDescent="0.2">
      <c r="F31" s="64"/>
      <c r="G31" s="64"/>
      <c r="H31" s="64"/>
      <c r="I31" s="64"/>
      <c r="J31" s="64"/>
    </row>
    <row r="32" spans="1:10" ht="14.25" customHeight="1" x14ac:dyDescent="0.2">
      <c r="F32" s="64"/>
      <c r="G32" s="64"/>
      <c r="H32" s="64"/>
      <c r="I32" s="64"/>
      <c r="J32" s="64"/>
    </row>
    <row r="33" spans="1:10" s="16" customFormat="1" ht="18" customHeight="1" x14ac:dyDescent="0.25">
      <c r="A33" s="284" t="s">
        <v>63</v>
      </c>
      <c r="B33" s="285"/>
      <c r="C33" s="285"/>
      <c r="D33" s="285"/>
      <c r="E33" s="285"/>
      <c r="F33" s="285"/>
      <c r="G33" s="285"/>
      <c r="H33" s="285"/>
      <c r="I33" s="285"/>
      <c r="J33" s="285"/>
    </row>
    <row r="34" spans="1:10" s="49" customFormat="1" ht="18" x14ac:dyDescent="0.2">
      <c r="A34" s="41"/>
      <c r="B34" s="40"/>
      <c r="C34" s="40"/>
      <c r="D34" s="40"/>
      <c r="E34" s="40"/>
      <c r="F34" s="40"/>
      <c r="G34" s="40"/>
      <c r="H34" s="29"/>
      <c r="I34" s="29"/>
      <c r="J34" s="29"/>
    </row>
    <row r="35" spans="1:10" s="49" customFormat="1" ht="25.5" x14ac:dyDescent="0.2">
      <c r="A35" s="282" t="s">
        <v>27</v>
      </c>
      <c r="B35" s="282"/>
      <c r="C35" s="282"/>
      <c r="D35" s="282"/>
      <c r="E35" s="282"/>
      <c r="F35" s="38" t="s">
        <v>124</v>
      </c>
      <c r="G35" s="38" t="s">
        <v>125</v>
      </c>
      <c r="H35" s="38" t="s">
        <v>126</v>
      </c>
      <c r="I35" s="38" t="s">
        <v>74</v>
      </c>
      <c r="J35" s="38" t="s">
        <v>127</v>
      </c>
    </row>
    <row r="36" spans="1:10" s="49" customFormat="1" ht="13.5" customHeight="1" x14ac:dyDescent="0.2">
      <c r="A36" s="286" t="s">
        <v>59</v>
      </c>
      <c r="B36" s="286"/>
      <c r="C36" s="286"/>
      <c r="D36" s="286"/>
      <c r="E36" s="286"/>
      <c r="F36" s="74">
        <v>0</v>
      </c>
      <c r="G36" s="74">
        <v>0</v>
      </c>
      <c r="H36" s="74">
        <v>0</v>
      </c>
      <c r="I36" s="74">
        <f>H39</f>
        <v>0</v>
      </c>
      <c r="J36" s="74">
        <f>I39</f>
        <v>0</v>
      </c>
    </row>
    <row r="37" spans="1:10" s="49" customFormat="1" ht="30" customHeight="1" x14ac:dyDescent="0.2">
      <c r="A37" s="286" t="s">
        <v>64</v>
      </c>
      <c r="B37" s="286"/>
      <c r="C37" s="286"/>
      <c r="D37" s="286"/>
      <c r="E37" s="286"/>
      <c r="F37" s="74">
        <v>0</v>
      </c>
      <c r="G37" s="74">
        <v>0</v>
      </c>
      <c r="H37" s="74">
        <v>0</v>
      </c>
      <c r="I37" s="74">
        <v>0</v>
      </c>
      <c r="J37" s="63">
        <v>0</v>
      </c>
    </row>
    <row r="38" spans="1:10" s="49" customFormat="1" ht="13.5" customHeight="1" x14ac:dyDescent="0.2">
      <c r="A38" s="286" t="s">
        <v>65</v>
      </c>
      <c r="B38" s="286"/>
      <c r="C38" s="286"/>
      <c r="D38" s="286"/>
      <c r="E38" s="286"/>
      <c r="F38" s="74">
        <v>0</v>
      </c>
      <c r="G38" s="74">
        <v>0</v>
      </c>
      <c r="H38" s="74">
        <v>0</v>
      </c>
      <c r="I38" s="74">
        <v>0</v>
      </c>
      <c r="J38" s="74">
        <v>0</v>
      </c>
    </row>
    <row r="39" spans="1:10" s="49" customFormat="1" ht="13.5" customHeight="1" x14ac:dyDescent="0.2">
      <c r="A39" s="283" t="s">
        <v>66</v>
      </c>
      <c r="B39" s="283"/>
      <c r="C39" s="283"/>
      <c r="D39" s="283"/>
      <c r="E39" s="283"/>
      <c r="F39" s="179">
        <f>F36-F37+F38</f>
        <v>0</v>
      </c>
      <c r="G39" s="179">
        <f>G36-G37+G38</f>
        <v>0</v>
      </c>
      <c r="H39" s="179">
        <f>H36-H37+H38</f>
        <v>0</v>
      </c>
      <c r="I39" s="179">
        <f>I36-I37+I38</f>
        <v>0</v>
      </c>
      <c r="J39" s="179">
        <f>J36-J37+J38</f>
        <v>0</v>
      </c>
    </row>
    <row r="40" spans="1:10" s="49" customFormat="1" ht="11.25" customHeight="1" x14ac:dyDescent="0.25">
      <c r="A40" s="42"/>
      <c r="B40" s="43"/>
      <c r="C40" s="43"/>
      <c r="D40" s="43"/>
      <c r="E40" s="43"/>
      <c r="F40" s="44"/>
      <c r="G40" s="44"/>
      <c r="H40" s="44"/>
      <c r="I40" s="44"/>
      <c r="J40" s="44"/>
    </row>
    <row r="41" spans="1:10" s="49" customFormat="1" ht="18" customHeight="1" x14ac:dyDescent="0.2">
      <c r="A41" s="313" t="s">
        <v>143</v>
      </c>
      <c r="B41" s="313"/>
      <c r="C41" s="313"/>
      <c r="D41" s="313"/>
      <c r="E41" s="313"/>
      <c r="F41" s="313"/>
      <c r="G41" s="313"/>
      <c r="H41" s="313"/>
      <c r="I41" s="313"/>
      <c r="J41" s="313"/>
    </row>
    <row r="42" spans="1:10" s="49" customFormat="1" ht="11.25" customHeight="1" x14ac:dyDescent="0.2">
      <c r="A42" s="313" t="s">
        <v>144</v>
      </c>
      <c r="B42" s="313"/>
      <c r="C42" s="313"/>
      <c r="D42" s="313"/>
      <c r="E42" s="313"/>
      <c r="F42" s="313"/>
      <c r="G42" s="313"/>
      <c r="H42" s="313"/>
      <c r="I42" s="313"/>
      <c r="J42" s="313"/>
    </row>
    <row r="43" spans="1:10" s="49" customFormat="1" ht="11.25" customHeight="1" x14ac:dyDescent="0.25">
      <c r="A43" s="42"/>
      <c r="B43" s="43"/>
      <c r="C43" s="43"/>
      <c r="D43" s="43"/>
      <c r="E43" s="43"/>
      <c r="F43" s="44"/>
      <c r="G43" s="44"/>
      <c r="H43" s="44"/>
      <c r="I43" s="44"/>
      <c r="J43" s="44"/>
    </row>
    <row r="44" spans="1:10" s="49" customFormat="1" ht="11.25" customHeight="1" x14ac:dyDescent="0.25">
      <c r="A44" s="42"/>
      <c r="B44" s="43"/>
      <c r="C44" s="43"/>
      <c r="D44" s="43"/>
      <c r="E44" s="43"/>
      <c r="F44" s="44"/>
      <c r="G44" s="44"/>
      <c r="H44" s="44"/>
      <c r="I44" s="44"/>
      <c r="J44" s="44"/>
    </row>
    <row r="45" spans="1:10" s="49" customFormat="1" ht="15.75" x14ac:dyDescent="0.25">
      <c r="A45" s="29" t="s">
        <v>141</v>
      </c>
      <c r="B45" s="43"/>
      <c r="C45" s="43"/>
      <c r="D45" s="43"/>
      <c r="E45" s="43"/>
      <c r="F45" s="44"/>
      <c r="G45" s="44"/>
      <c r="H45" s="44"/>
      <c r="I45" s="70" t="s">
        <v>138</v>
      </c>
      <c r="J45" s="44"/>
    </row>
    <row r="46" spans="1:10" s="49" customFormat="1" ht="15.75" x14ac:dyDescent="0.25">
      <c r="A46" s="29" t="s">
        <v>128</v>
      </c>
      <c r="B46" s="43"/>
      <c r="C46" s="43"/>
      <c r="D46" s="43"/>
      <c r="E46" s="43"/>
      <c r="F46" s="44"/>
      <c r="G46" s="44"/>
      <c r="H46" s="44"/>
      <c r="I46" s="70" t="s">
        <v>139</v>
      </c>
      <c r="J46" s="44"/>
    </row>
    <row r="47" spans="1:10" s="49" customFormat="1" ht="11.25" customHeight="1" x14ac:dyDescent="0.25">
      <c r="A47" s="42"/>
      <c r="B47" s="43"/>
      <c r="C47" s="43"/>
      <c r="D47" s="43"/>
      <c r="E47" s="43"/>
      <c r="F47" s="44"/>
      <c r="G47" s="44"/>
      <c r="H47" s="44"/>
      <c r="I47" s="44"/>
      <c r="J47" s="44"/>
    </row>
    <row r="48" spans="1:10" s="49" customFormat="1" ht="11.25" customHeight="1" x14ac:dyDescent="0.25">
      <c r="A48" s="42"/>
      <c r="B48" s="43"/>
      <c r="C48" s="43"/>
      <c r="D48" s="43"/>
      <c r="E48" s="43"/>
      <c r="F48" s="44"/>
      <c r="G48" s="44"/>
      <c r="H48" s="44"/>
      <c r="I48" s="44"/>
      <c r="J48" s="44"/>
    </row>
    <row r="49" spans="1:10" s="49" customFormat="1" ht="11.25" customHeight="1" x14ac:dyDescent="0.25">
      <c r="A49" s="42"/>
      <c r="B49" s="43"/>
      <c r="C49" s="43"/>
      <c r="D49" s="43"/>
      <c r="E49" s="43"/>
      <c r="F49" s="44"/>
      <c r="G49" s="44"/>
      <c r="H49" s="44"/>
      <c r="I49" s="44"/>
      <c r="J49" s="44"/>
    </row>
    <row r="50" spans="1:10" s="49" customFormat="1" ht="11.25" customHeight="1" x14ac:dyDescent="0.25">
      <c r="A50" s="42"/>
      <c r="B50" s="43"/>
      <c r="C50" s="43"/>
      <c r="D50" s="43"/>
      <c r="E50" s="43"/>
      <c r="F50" s="44"/>
      <c r="G50" s="44"/>
      <c r="H50" s="44"/>
      <c r="I50" s="44"/>
      <c r="J50" s="44"/>
    </row>
    <row r="51" spans="1:10" s="49" customFormat="1" ht="11.25" customHeight="1" x14ac:dyDescent="0.25">
      <c r="A51" s="3"/>
      <c r="B51" s="43"/>
      <c r="C51" s="43"/>
      <c r="D51" s="43"/>
      <c r="E51" s="43"/>
      <c r="F51" s="44"/>
      <c r="G51" s="44"/>
      <c r="H51" s="44"/>
      <c r="I51" s="44"/>
      <c r="J51" s="44"/>
    </row>
    <row r="52" spans="1:10" s="49" customFormat="1" ht="11.25" customHeight="1" x14ac:dyDescent="0.25">
      <c r="A52" s="42"/>
      <c r="B52" s="43"/>
      <c r="C52" s="43"/>
      <c r="D52" s="43"/>
      <c r="E52" s="43"/>
      <c r="F52" s="44"/>
      <c r="G52" s="44"/>
      <c r="H52" s="44"/>
      <c r="I52" s="44"/>
      <c r="J52" s="44"/>
    </row>
    <row r="53" spans="1:10" s="49" customFormat="1" ht="14.25" customHeight="1" x14ac:dyDescent="0.25">
      <c r="A53" s="42"/>
      <c r="B53" s="43"/>
      <c r="C53" s="43"/>
      <c r="D53" s="43"/>
      <c r="E53" s="43"/>
      <c r="F53" s="44"/>
      <c r="G53" s="44"/>
      <c r="H53" s="44"/>
    </row>
    <row r="54" spans="1:10" s="49" customFormat="1" ht="14.25" customHeight="1" x14ac:dyDescent="0.25">
      <c r="A54" s="281" t="s">
        <v>142</v>
      </c>
      <c r="B54" s="43"/>
      <c r="C54" s="43"/>
      <c r="D54" s="43"/>
      <c r="E54" s="43"/>
      <c r="F54" s="44"/>
      <c r="G54" s="44"/>
      <c r="H54" s="44"/>
    </row>
    <row r="55" spans="1:10" s="49" customFormat="1" ht="11.25" customHeight="1" x14ac:dyDescent="0.25">
      <c r="A55" s="42"/>
      <c r="B55" s="43"/>
      <c r="C55" s="43"/>
      <c r="D55" s="43"/>
      <c r="E55" s="43"/>
      <c r="F55" s="44"/>
      <c r="G55" s="44"/>
      <c r="H55" s="44"/>
      <c r="I55" s="44"/>
      <c r="J55" s="44"/>
    </row>
    <row r="56" spans="1:10" s="49" customFormat="1" ht="11.25" customHeight="1" x14ac:dyDescent="0.25">
      <c r="A56" s="42"/>
      <c r="B56" s="43"/>
      <c r="C56" s="43"/>
      <c r="D56" s="43"/>
      <c r="E56" s="43"/>
      <c r="F56" s="44"/>
      <c r="G56" s="44"/>
      <c r="H56" s="44"/>
      <c r="I56" s="44"/>
      <c r="J56" s="44"/>
    </row>
    <row r="57" spans="1:10" s="49" customFormat="1" ht="11.25" customHeight="1" x14ac:dyDescent="0.25">
      <c r="A57" s="42"/>
      <c r="B57" s="43"/>
      <c r="C57" s="43"/>
      <c r="D57" s="43"/>
      <c r="E57" s="43"/>
      <c r="F57" s="44"/>
      <c r="G57" s="44"/>
      <c r="H57" s="44"/>
      <c r="I57" s="44"/>
      <c r="J57" s="44"/>
    </row>
    <row r="58" spans="1:10" s="49" customFormat="1" ht="11.25" customHeight="1" x14ac:dyDescent="0.25">
      <c r="A58" s="42"/>
      <c r="B58" s="43"/>
      <c r="C58" s="43"/>
      <c r="D58" s="43"/>
      <c r="E58" s="43"/>
      <c r="F58" s="44"/>
      <c r="G58" s="44"/>
      <c r="H58" s="44"/>
      <c r="I58" s="44"/>
      <c r="J58" s="44"/>
    </row>
    <row r="59" spans="1:10" s="49" customFormat="1" ht="11.25" customHeight="1" x14ac:dyDescent="0.25">
      <c r="A59" s="42"/>
      <c r="B59" s="43"/>
      <c r="C59" s="43"/>
      <c r="D59" s="43"/>
      <c r="E59" s="43"/>
      <c r="F59" s="44"/>
      <c r="G59" s="44"/>
      <c r="H59" s="44"/>
      <c r="I59" s="44"/>
      <c r="J59" s="44"/>
    </row>
    <row r="60" spans="1:10" s="49" customFormat="1" ht="11.25" customHeight="1" x14ac:dyDescent="0.25">
      <c r="A60" s="42"/>
      <c r="B60" s="43"/>
      <c r="C60" s="43"/>
      <c r="D60" s="43"/>
      <c r="E60" s="43"/>
      <c r="F60" s="44"/>
      <c r="G60" s="44"/>
      <c r="H60" s="44"/>
      <c r="I60" s="44"/>
      <c r="J60" s="44"/>
    </row>
  </sheetData>
  <mergeCells count="29">
    <mergeCell ref="A1:J1"/>
    <mergeCell ref="A3:J3"/>
    <mergeCell ref="A5:J5"/>
    <mergeCell ref="A8:E8"/>
    <mergeCell ref="A9:E9"/>
    <mergeCell ref="A7:E7"/>
    <mergeCell ref="A10:E10"/>
    <mergeCell ref="A16:J16"/>
    <mergeCell ref="A19:E19"/>
    <mergeCell ref="A25:J25"/>
    <mergeCell ref="A28:E28"/>
    <mergeCell ref="A12:E12"/>
    <mergeCell ref="A13:E13"/>
    <mergeCell ref="A14:E14"/>
    <mergeCell ref="A20:E20"/>
    <mergeCell ref="A23:E23"/>
    <mergeCell ref="A21:E21"/>
    <mergeCell ref="A18:E18"/>
    <mergeCell ref="A27:E27"/>
    <mergeCell ref="A42:J42"/>
    <mergeCell ref="A35:E35"/>
    <mergeCell ref="A29:E29"/>
    <mergeCell ref="A30:E30"/>
    <mergeCell ref="A33:J33"/>
    <mergeCell ref="A41:J41"/>
    <mergeCell ref="A36:E36"/>
    <mergeCell ref="A37:E37"/>
    <mergeCell ref="A38:E38"/>
    <mergeCell ref="A39:E39"/>
  </mergeCells>
  <pageMargins left="0.70866141732283472" right="0.70866141732283472" top="0.55118110236220474" bottom="0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32"/>
  <sheetViews>
    <sheetView zoomScaleNormal="100" workbookViewId="0">
      <selection activeCell="E12" sqref="E12"/>
    </sheetView>
  </sheetViews>
  <sheetFormatPr defaultColWidth="11.42578125" defaultRowHeight="11.25" x14ac:dyDescent="0.2"/>
  <cols>
    <col min="1" max="1" width="8.7109375" style="3" customWidth="1"/>
    <col min="2" max="2" width="37.7109375" style="3" customWidth="1"/>
    <col min="3" max="7" width="25.28515625" style="3" customWidth="1"/>
    <col min="8" max="192" width="11.42578125" style="3"/>
    <col min="193" max="193" width="16" style="3" customWidth="1"/>
    <col min="194" max="200" width="17.5703125" style="3" customWidth="1"/>
    <col min="201" max="201" width="7.85546875" style="3" customWidth="1"/>
    <col min="202" max="202" width="14.28515625" style="3" customWidth="1"/>
    <col min="203" max="203" width="7.85546875" style="3" customWidth="1"/>
    <col min="204" max="448" width="11.42578125" style="3"/>
    <col min="449" max="449" width="16" style="3" customWidth="1"/>
    <col min="450" max="456" width="17.5703125" style="3" customWidth="1"/>
    <col min="457" max="457" width="7.85546875" style="3" customWidth="1"/>
    <col min="458" max="458" width="14.28515625" style="3" customWidth="1"/>
    <col min="459" max="459" width="7.85546875" style="3" customWidth="1"/>
    <col min="460" max="704" width="11.42578125" style="3"/>
    <col min="705" max="705" width="16" style="3" customWidth="1"/>
    <col min="706" max="712" width="17.5703125" style="3" customWidth="1"/>
    <col min="713" max="713" width="7.85546875" style="3" customWidth="1"/>
    <col min="714" max="714" width="14.28515625" style="3" customWidth="1"/>
    <col min="715" max="715" width="7.85546875" style="3" customWidth="1"/>
    <col min="716" max="960" width="11.42578125" style="3"/>
    <col min="961" max="961" width="16" style="3" customWidth="1"/>
    <col min="962" max="968" width="17.5703125" style="3" customWidth="1"/>
    <col min="969" max="969" width="7.85546875" style="3" customWidth="1"/>
    <col min="970" max="970" width="14.28515625" style="3" customWidth="1"/>
    <col min="971" max="971" width="7.85546875" style="3" customWidth="1"/>
    <col min="972" max="1216" width="11.42578125" style="3"/>
    <col min="1217" max="1217" width="16" style="3" customWidth="1"/>
    <col min="1218" max="1224" width="17.5703125" style="3" customWidth="1"/>
    <col min="1225" max="1225" width="7.85546875" style="3" customWidth="1"/>
    <col min="1226" max="1226" width="14.28515625" style="3" customWidth="1"/>
    <col min="1227" max="1227" width="7.85546875" style="3" customWidth="1"/>
    <col min="1228" max="1472" width="11.42578125" style="3"/>
    <col min="1473" max="1473" width="16" style="3" customWidth="1"/>
    <col min="1474" max="1480" width="17.5703125" style="3" customWidth="1"/>
    <col min="1481" max="1481" width="7.85546875" style="3" customWidth="1"/>
    <col min="1482" max="1482" width="14.28515625" style="3" customWidth="1"/>
    <col min="1483" max="1483" width="7.85546875" style="3" customWidth="1"/>
    <col min="1484" max="1728" width="11.42578125" style="3"/>
    <col min="1729" max="1729" width="16" style="3" customWidth="1"/>
    <col min="1730" max="1736" width="17.5703125" style="3" customWidth="1"/>
    <col min="1737" max="1737" width="7.85546875" style="3" customWidth="1"/>
    <col min="1738" max="1738" width="14.28515625" style="3" customWidth="1"/>
    <col min="1739" max="1739" width="7.85546875" style="3" customWidth="1"/>
    <col min="1740" max="1984" width="11.42578125" style="3"/>
    <col min="1985" max="1985" width="16" style="3" customWidth="1"/>
    <col min="1986" max="1992" width="17.5703125" style="3" customWidth="1"/>
    <col min="1993" max="1993" width="7.85546875" style="3" customWidth="1"/>
    <col min="1994" max="1994" width="14.28515625" style="3" customWidth="1"/>
    <col min="1995" max="1995" width="7.85546875" style="3" customWidth="1"/>
    <col min="1996" max="2240" width="11.42578125" style="3"/>
    <col min="2241" max="2241" width="16" style="3" customWidth="1"/>
    <col min="2242" max="2248" width="17.5703125" style="3" customWidth="1"/>
    <col min="2249" max="2249" width="7.85546875" style="3" customWidth="1"/>
    <col min="2250" max="2250" width="14.28515625" style="3" customWidth="1"/>
    <col min="2251" max="2251" width="7.85546875" style="3" customWidth="1"/>
    <col min="2252" max="2496" width="11.42578125" style="3"/>
    <col min="2497" max="2497" width="16" style="3" customWidth="1"/>
    <col min="2498" max="2504" width="17.5703125" style="3" customWidth="1"/>
    <col min="2505" max="2505" width="7.85546875" style="3" customWidth="1"/>
    <col min="2506" max="2506" width="14.28515625" style="3" customWidth="1"/>
    <col min="2507" max="2507" width="7.85546875" style="3" customWidth="1"/>
    <col min="2508" max="2752" width="11.42578125" style="3"/>
    <col min="2753" max="2753" width="16" style="3" customWidth="1"/>
    <col min="2754" max="2760" width="17.5703125" style="3" customWidth="1"/>
    <col min="2761" max="2761" width="7.85546875" style="3" customWidth="1"/>
    <col min="2762" max="2762" width="14.28515625" style="3" customWidth="1"/>
    <col min="2763" max="2763" width="7.85546875" style="3" customWidth="1"/>
    <col min="2764" max="3008" width="11.42578125" style="3"/>
    <col min="3009" max="3009" width="16" style="3" customWidth="1"/>
    <col min="3010" max="3016" width="17.5703125" style="3" customWidth="1"/>
    <col min="3017" max="3017" width="7.85546875" style="3" customWidth="1"/>
    <col min="3018" max="3018" width="14.28515625" style="3" customWidth="1"/>
    <col min="3019" max="3019" width="7.85546875" style="3" customWidth="1"/>
    <col min="3020" max="3264" width="11.42578125" style="3"/>
    <col min="3265" max="3265" width="16" style="3" customWidth="1"/>
    <col min="3266" max="3272" width="17.5703125" style="3" customWidth="1"/>
    <col min="3273" max="3273" width="7.85546875" style="3" customWidth="1"/>
    <col min="3274" max="3274" width="14.28515625" style="3" customWidth="1"/>
    <col min="3275" max="3275" width="7.85546875" style="3" customWidth="1"/>
    <col min="3276" max="3520" width="11.42578125" style="3"/>
    <col min="3521" max="3521" width="16" style="3" customWidth="1"/>
    <col min="3522" max="3528" width="17.5703125" style="3" customWidth="1"/>
    <col min="3529" max="3529" width="7.85546875" style="3" customWidth="1"/>
    <col min="3530" max="3530" width="14.28515625" style="3" customWidth="1"/>
    <col min="3531" max="3531" width="7.85546875" style="3" customWidth="1"/>
    <col min="3532" max="3776" width="11.42578125" style="3"/>
    <col min="3777" max="3777" width="16" style="3" customWidth="1"/>
    <col min="3778" max="3784" width="17.5703125" style="3" customWidth="1"/>
    <col min="3785" max="3785" width="7.85546875" style="3" customWidth="1"/>
    <col min="3786" max="3786" width="14.28515625" style="3" customWidth="1"/>
    <col min="3787" max="3787" width="7.85546875" style="3" customWidth="1"/>
    <col min="3788" max="4032" width="11.42578125" style="3"/>
    <col min="4033" max="4033" width="16" style="3" customWidth="1"/>
    <col min="4034" max="4040" width="17.5703125" style="3" customWidth="1"/>
    <col min="4041" max="4041" width="7.85546875" style="3" customWidth="1"/>
    <col min="4042" max="4042" width="14.28515625" style="3" customWidth="1"/>
    <col min="4043" max="4043" width="7.85546875" style="3" customWidth="1"/>
    <col min="4044" max="4288" width="11.42578125" style="3"/>
    <col min="4289" max="4289" width="16" style="3" customWidth="1"/>
    <col min="4290" max="4296" width="17.5703125" style="3" customWidth="1"/>
    <col min="4297" max="4297" width="7.85546875" style="3" customWidth="1"/>
    <col min="4298" max="4298" width="14.28515625" style="3" customWidth="1"/>
    <col min="4299" max="4299" width="7.85546875" style="3" customWidth="1"/>
    <col min="4300" max="4544" width="11.42578125" style="3"/>
    <col min="4545" max="4545" width="16" style="3" customWidth="1"/>
    <col min="4546" max="4552" width="17.5703125" style="3" customWidth="1"/>
    <col min="4553" max="4553" width="7.85546875" style="3" customWidth="1"/>
    <col min="4554" max="4554" width="14.28515625" style="3" customWidth="1"/>
    <col min="4555" max="4555" width="7.85546875" style="3" customWidth="1"/>
    <col min="4556" max="4800" width="11.42578125" style="3"/>
    <col min="4801" max="4801" width="16" style="3" customWidth="1"/>
    <col min="4802" max="4808" width="17.5703125" style="3" customWidth="1"/>
    <col min="4809" max="4809" width="7.85546875" style="3" customWidth="1"/>
    <col min="4810" max="4810" width="14.28515625" style="3" customWidth="1"/>
    <col min="4811" max="4811" width="7.85546875" style="3" customWidth="1"/>
    <col min="4812" max="5056" width="11.42578125" style="3"/>
    <col min="5057" max="5057" width="16" style="3" customWidth="1"/>
    <col min="5058" max="5064" width="17.5703125" style="3" customWidth="1"/>
    <col min="5065" max="5065" width="7.85546875" style="3" customWidth="1"/>
    <col min="5066" max="5066" width="14.28515625" style="3" customWidth="1"/>
    <col min="5067" max="5067" width="7.85546875" style="3" customWidth="1"/>
    <col min="5068" max="5312" width="11.42578125" style="3"/>
    <col min="5313" max="5313" width="16" style="3" customWidth="1"/>
    <col min="5314" max="5320" width="17.5703125" style="3" customWidth="1"/>
    <col min="5321" max="5321" width="7.85546875" style="3" customWidth="1"/>
    <col min="5322" max="5322" width="14.28515625" style="3" customWidth="1"/>
    <col min="5323" max="5323" width="7.85546875" style="3" customWidth="1"/>
    <col min="5324" max="5568" width="11.42578125" style="3"/>
    <col min="5569" max="5569" width="16" style="3" customWidth="1"/>
    <col min="5570" max="5576" width="17.5703125" style="3" customWidth="1"/>
    <col min="5577" max="5577" width="7.85546875" style="3" customWidth="1"/>
    <col min="5578" max="5578" width="14.28515625" style="3" customWidth="1"/>
    <col min="5579" max="5579" width="7.85546875" style="3" customWidth="1"/>
    <col min="5580" max="5824" width="11.42578125" style="3"/>
    <col min="5825" max="5825" width="16" style="3" customWidth="1"/>
    <col min="5826" max="5832" width="17.5703125" style="3" customWidth="1"/>
    <col min="5833" max="5833" width="7.85546875" style="3" customWidth="1"/>
    <col min="5834" max="5834" width="14.28515625" style="3" customWidth="1"/>
    <col min="5835" max="5835" width="7.85546875" style="3" customWidth="1"/>
    <col min="5836" max="6080" width="11.42578125" style="3"/>
    <col min="6081" max="6081" width="16" style="3" customWidth="1"/>
    <col min="6082" max="6088" width="17.5703125" style="3" customWidth="1"/>
    <col min="6089" max="6089" width="7.85546875" style="3" customWidth="1"/>
    <col min="6090" max="6090" width="14.28515625" style="3" customWidth="1"/>
    <col min="6091" max="6091" width="7.85546875" style="3" customWidth="1"/>
    <col min="6092" max="6336" width="11.42578125" style="3"/>
    <col min="6337" max="6337" width="16" style="3" customWidth="1"/>
    <col min="6338" max="6344" width="17.5703125" style="3" customWidth="1"/>
    <col min="6345" max="6345" width="7.85546875" style="3" customWidth="1"/>
    <col min="6346" max="6346" width="14.28515625" style="3" customWidth="1"/>
    <col min="6347" max="6347" width="7.85546875" style="3" customWidth="1"/>
    <col min="6348" max="6592" width="11.42578125" style="3"/>
    <col min="6593" max="6593" width="16" style="3" customWidth="1"/>
    <col min="6594" max="6600" width="17.5703125" style="3" customWidth="1"/>
    <col min="6601" max="6601" width="7.85546875" style="3" customWidth="1"/>
    <col min="6602" max="6602" width="14.28515625" style="3" customWidth="1"/>
    <col min="6603" max="6603" width="7.85546875" style="3" customWidth="1"/>
    <col min="6604" max="6848" width="11.42578125" style="3"/>
    <col min="6849" max="6849" width="16" style="3" customWidth="1"/>
    <col min="6850" max="6856" width="17.5703125" style="3" customWidth="1"/>
    <col min="6857" max="6857" width="7.85546875" style="3" customWidth="1"/>
    <col min="6858" max="6858" width="14.28515625" style="3" customWidth="1"/>
    <col min="6859" max="6859" width="7.85546875" style="3" customWidth="1"/>
    <col min="6860" max="7104" width="11.42578125" style="3"/>
    <col min="7105" max="7105" width="16" style="3" customWidth="1"/>
    <col min="7106" max="7112" width="17.5703125" style="3" customWidth="1"/>
    <col min="7113" max="7113" width="7.85546875" style="3" customWidth="1"/>
    <col min="7114" max="7114" width="14.28515625" style="3" customWidth="1"/>
    <col min="7115" max="7115" width="7.85546875" style="3" customWidth="1"/>
    <col min="7116" max="7360" width="11.42578125" style="3"/>
    <col min="7361" max="7361" width="16" style="3" customWidth="1"/>
    <col min="7362" max="7368" width="17.5703125" style="3" customWidth="1"/>
    <col min="7369" max="7369" width="7.85546875" style="3" customWidth="1"/>
    <col min="7370" max="7370" width="14.28515625" style="3" customWidth="1"/>
    <col min="7371" max="7371" width="7.85546875" style="3" customWidth="1"/>
    <col min="7372" max="7616" width="11.42578125" style="3"/>
    <col min="7617" max="7617" width="16" style="3" customWidth="1"/>
    <col min="7618" max="7624" width="17.5703125" style="3" customWidth="1"/>
    <col min="7625" max="7625" width="7.85546875" style="3" customWidth="1"/>
    <col min="7626" max="7626" width="14.28515625" style="3" customWidth="1"/>
    <col min="7627" max="7627" width="7.85546875" style="3" customWidth="1"/>
    <col min="7628" max="7872" width="11.42578125" style="3"/>
    <col min="7873" max="7873" width="16" style="3" customWidth="1"/>
    <col min="7874" max="7880" width="17.5703125" style="3" customWidth="1"/>
    <col min="7881" max="7881" width="7.85546875" style="3" customWidth="1"/>
    <col min="7882" max="7882" width="14.28515625" style="3" customWidth="1"/>
    <col min="7883" max="7883" width="7.85546875" style="3" customWidth="1"/>
    <col min="7884" max="8128" width="11.42578125" style="3"/>
    <col min="8129" max="8129" width="16" style="3" customWidth="1"/>
    <col min="8130" max="8136" width="17.5703125" style="3" customWidth="1"/>
    <col min="8137" max="8137" width="7.85546875" style="3" customWidth="1"/>
    <col min="8138" max="8138" width="14.28515625" style="3" customWidth="1"/>
    <col min="8139" max="8139" width="7.85546875" style="3" customWidth="1"/>
    <col min="8140" max="8384" width="11.42578125" style="3"/>
    <col min="8385" max="8385" width="16" style="3" customWidth="1"/>
    <col min="8386" max="8392" width="17.5703125" style="3" customWidth="1"/>
    <col min="8393" max="8393" width="7.85546875" style="3" customWidth="1"/>
    <col min="8394" max="8394" width="14.28515625" style="3" customWidth="1"/>
    <col min="8395" max="8395" width="7.85546875" style="3" customWidth="1"/>
    <col min="8396" max="8640" width="11.42578125" style="3"/>
    <col min="8641" max="8641" width="16" style="3" customWidth="1"/>
    <col min="8642" max="8648" width="17.5703125" style="3" customWidth="1"/>
    <col min="8649" max="8649" width="7.85546875" style="3" customWidth="1"/>
    <col min="8650" max="8650" width="14.28515625" style="3" customWidth="1"/>
    <col min="8651" max="8651" width="7.85546875" style="3" customWidth="1"/>
    <col min="8652" max="8896" width="11.42578125" style="3"/>
    <col min="8897" max="8897" width="16" style="3" customWidth="1"/>
    <col min="8898" max="8904" width="17.5703125" style="3" customWidth="1"/>
    <col min="8905" max="8905" width="7.85546875" style="3" customWidth="1"/>
    <col min="8906" max="8906" width="14.28515625" style="3" customWidth="1"/>
    <col min="8907" max="8907" width="7.85546875" style="3" customWidth="1"/>
    <col min="8908" max="9152" width="11.42578125" style="3"/>
    <col min="9153" max="9153" width="16" style="3" customWidth="1"/>
    <col min="9154" max="9160" width="17.5703125" style="3" customWidth="1"/>
    <col min="9161" max="9161" width="7.85546875" style="3" customWidth="1"/>
    <col min="9162" max="9162" width="14.28515625" style="3" customWidth="1"/>
    <col min="9163" max="9163" width="7.85546875" style="3" customWidth="1"/>
    <col min="9164" max="9408" width="11.42578125" style="3"/>
    <col min="9409" max="9409" width="16" style="3" customWidth="1"/>
    <col min="9410" max="9416" width="17.5703125" style="3" customWidth="1"/>
    <col min="9417" max="9417" width="7.85546875" style="3" customWidth="1"/>
    <col min="9418" max="9418" width="14.28515625" style="3" customWidth="1"/>
    <col min="9419" max="9419" width="7.85546875" style="3" customWidth="1"/>
    <col min="9420" max="9664" width="11.42578125" style="3"/>
    <col min="9665" max="9665" width="16" style="3" customWidth="1"/>
    <col min="9666" max="9672" width="17.5703125" style="3" customWidth="1"/>
    <col min="9673" max="9673" width="7.85546875" style="3" customWidth="1"/>
    <col min="9674" max="9674" width="14.28515625" style="3" customWidth="1"/>
    <col min="9675" max="9675" width="7.85546875" style="3" customWidth="1"/>
    <col min="9676" max="9920" width="11.42578125" style="3"/>
    <col min="9921" max="9921" width="16" style="3" customWidth="1"/>
    <col min="9922" max="9928" width="17.5703125" style="3" customWidth="1"/>
    <col min="9929" max="9929" width="7.85546875" style="3" customWidth="1"/>
    <col min="9930" max="9930" width="14.28515625" style="3" customWidth="1"/>
    <col min="9931" max="9931" width="7.85546875" style="3" customWidth="1"/>
    <col min="9932" max="10176" width="11.42578125" style="3"/>
    <col min="10177" max="10177" width="16" style="3" customWidth="1"/>
    <col min="10178" max="10184" width="17.5703125" style="3" customWidth="1"/>
    <col min="10185" max="10185" width="7.85546875" style="3" customWidth="1"/>
    <col min="10186" max="10186" width="14.28515625" style="3" customWidth="1"/>
    <col min="10187" max="10187" width="7.85546875" style="3" customWidth="1"/>
    <col min="10188" max="10432" width="11.42578125" style="3"/>
    <col min="10433" max="10433" width="16" style="3" customWidth="1"/>
    <col min="10434" max="10440" width="17.5703125" style="3" customWidth="1"/>
    <col min="10441" max="10441" width="7.85546875" style="3" customWidth="1"/>
    <col min="10442" max="10442" width="14.28515625" style="3" customWidth="1"/>
    <col min="10443" max="10443" width="7.85546875" style="3" customWidth="1"/>
    <col min="10444" max="10688" width="11.42578125" style="3"/>
    <col min="10689" max="10689" width="16" style="3" customWidth="1"/>
    <col min="10690" max="10696" width="17.5703125" style="3" customWidth="1"/>
    <col min="10697" max="10697" width="7.85546875" style="3" customWidth="1"/>
    <col min="10698" max="10698" width="14.28515625" style="3" customWidth="1"/>
    <col min="10699" max="10699" width="7.85546875" style="3" customWidth="1"/>
    <col min="10700" max="10944" width="11.42578125" style="3"/>
    <col min="10945" max="10945" width="16" style="3" customWidth="1"/>
    <col min="10946" max="10952" width="17.5703125" style="3" customWidth="1"/>
    <col min="10953" max="10953" width="7.85546875" style="3" customWidth="1"/>
    <col min="10954" max="10954" width="14.28515625" style="3" customWidth="1"/>
    <col min="10955" max="10955" width="7.85546875" style="3" customWidth="1"/>
    <col min="10956" max="11200" width="11.42578125" style="3"/>
    <col min="11201" max="11201" width="16" style="3" customWidth="1"/>
    <col min="11202" max="11208" width="17.5703125" style="3" customWidth="1"/>
    <col min="11209" max="11209" width="7.85546875" style="3" customWidth="1"/>
    <col min="11210" max="11210" width="14.28515625" style="3" customWidth="1"/>
    <col min="11211" max="11211" width="7.85546875" style="3" customWidth="1"/>
    <col min="11212" max="11456" width="11.42578125" style="3"/>
    <col min="11457" max="11457" width="16" style="3" customWidth="1"/>
    <col min="11458" max="11464" width="17.5703125" style="3" customWidth="1"/>
    <col min="11465" max="11465" width="7.85546875" style="3" customWidth="1"/>
    <col min="11466" max="11466" width="14.28515625" style="3" customWidth="1"/>
    <col min="11467" max="11467" width="7.85546875" style="3" customWidth="1"/>
    <col min="11468" max="11712" width="11.42578125" style="3"/>
    <col min="11713" max="11713" width="16" style="3" customWidth="1"/>
    <col min="11714" max="11720" width="17.5703125" style="3" customWidth="1"/>
    <col min="11721" max="11721" width="7.85546875" style="3" customWidth="1"/>
    <col min="11722" max="11722" width="14.28515625" style="3" customWidth="1"/>
    <col min="11723" max="11723" width="7.85546875" style="3" customWidth="1"/>
    <col min="11724" max="11968" width="11.42578125" style="3"/>
    <col min="11969" max="11969" width="16" style="3" customWidth="1"/>
    <col min="11970" max="11976" width="17.5703125" style="3" customWidth="1"/>
    <col min="11977" max="11977" width="7.85546875" style="3" customWidth="1"/>
    <col min="11978" max="11978" width="14.28515625" style="3" customWidth="1"/>
    <col min="11979" max="11979" width="7.85546875" style="3" customWidth="1"/>
    <col min="11980" max="12224" width="11.42578125" style="3"/>
    <col min="12225" max="12225" width="16" style="3" customWidth="1"/>
    <col min="12226" max="12232" width="17.5703125" style="3" customWidth="1"/>
    <col min="12233" max="12233" width="7.85546875" style="3" customWidth="1"/>
    <col min="12234" max="12234" width="14.28515625" style="3" customWidth="1"/>
    <col min="12235" max="12235" width="7.85546875" style="3" customWidth="1"/>
    <col min="12236" max="12480" width="11.42578125" style="3"/>
    <col min="12481" max="12481" width="16" style="3" customWidth="1"/>
    <col min="12482" max="12488" width="17.5703125" style="3" customWidth="1"/>
    <col min="12489" max="12489" width="7.85546875" style="3" customWidth="1"/>
    <col min="12490" max="12490" width="14.28515625" style="3" customWidth="1"/>
    <col min="12491" max="12491" width="7.85546875" style="3" customWidth="1"/>
    <col min="12492" max="12736" width="11.42578125" style="3"/>
    <col min="12737" max="12737" width="16" style="3" customWidth="1"/>
    <col min="12738" max="12744" width="17.5703125" style="3" customWidth="1"/>
    <col min="12745" max="12745" width="7.85546875" style="3" customWidth="1"/>
    <col min="12746" max="12746" width="14.28515625" style="3" customWidth="1"/>
    <col min="12747" max="12747" width="7.85546875" style="3" customWidth="1"/>
    <col min="12748" max="12992" width="11.42578125" style="3"/>
    <col min="12993" max="12993" width="16" style="3" customWidth="1"/>
    <col min="12994" max="13000" width="17.5703125" style="3" customWidth="1"/>
    <col min="13001" max="13001" width="7.85546875" style="3" customWidth="1"/>
    <col min="13002" max="13002" width="14.28515625" style="3" customWidth="1"/>
    <col min="13003" max="13003" width="7.85546875" style="3" customWidth="1"/>
    <col min="13004" max="13248" width="11.42578125" style="3"/>
    <col min="13249" max="13249" width="16" style="3" customWidth="1"/>
    <col min="13250" max="13256" width="17.5703125" style="3" customWidth="1"/>
    <col min="13257" max="13257" width="7.85546875" style="3" customWidth="1"/>
    <col min="13258" max="13258" width="14.28515625" style="3" customWidth="1"/>
    <col min="13259" max="13259" width="7.85546875" style="3" customWidth="1"/>
    <col min="13260" max="13504" width="11.42578125" style="3"/>
    <col min="13505" max="13505" width="16" style="3" customWidth="1"/>
    <col min="13506" max="13512" width="17.5703125" style="3" customWidth="1"/>
    <col min="13513" max="13513" width="7.85546875" style="3" customWidth="1"/>
    <col min="13514" max="13514" width="14.28515625" style="3" customWidth="1"/>
    <col min="13515" max="13515" width="7.85546875" style="3" customWidth="1"/>
    <col min="13516" max="13760" width="11.42578125" style="3"/>
    <col min="13761" max="13761" width="16" style="3" customWidth="1"/>
    <col min="13762" max="13768" width="17.5703125" style="3" customWidth="1"/>
    <col min="13769" max="13769" width="7.85546875" style="3" customWidth="1"/>
    <col min="13770" max="13770" width="14.28515625" style="3" customWidth="1"/>
    <col min="13771" max="13771" width="7.85546875" style="3" customWidth="1"/>
    <col min="13772" max="14016" width="11.42578125" style="3"/>
    <col min="14017" max="14017" width="16" style="3" customWidth="1"/>
    <col min="14018" max="14024" width="17.5703125" style="3" customWidth="1"/>
    <col min="14025" max="14025" width="7.85546875" style="3" customWidth="1"/>
    <col min="14026" max="14026" width="14.28515625" style="3" customWidth="1"/>
    <col min="14027" max="14027" width="7.85546875" style="3" customWidth="1"/>
    <col min="14028" max="14272" width="11.42578125" style="3"/>
    <col min="14273" max="14273" width="16" style="3" customWidth="1"/>
    <col min="14274" max="14280" width="17.5703125" style="3" customWidth="1"/>
    <col min="14281" max="14281" width="7.85546875" style="3" customWidth="1"/>
    <col min="14282" max="14282" width="14.28515625" style="3" customWidth="1"/>
    <col min="14283" max="14283" width="7.85546875" style="3" customWidth="1"/>
    <col min="14284" max="14528" width="11.42578125" style="3"/>
    <col min="14529" max="14529" width="16" style="3" customWidth="1"/>
    <col min="14530" max="14536" width="17.5703125" style="3" customWidth="1"/>
    <col min="14537" max="14537" width="7.85546875" style="3" customWidth="1"/>
    <col min="14538" max="14538" width="14.28515625" style="3" customWidth="1"/>
    <col min="14539" max="14539" width="7.85546875" style="3" customWidth="1"/>
    <col min="14540" max="14784" width="11.42578125" style="3"/>
    <col min="14785" max="14785" width="16" style="3" customWidth="1"/>
    <col min="14786" max="14792" width="17.5703125" style="3" customWidth="1"/>
    <col min="14793" max="14793" width="7.85546875" style="3" customWidth="1"/>
    <col min="14794" max="14794" width="14.28515625" style="3" customWidth="1"/>
    <col min="14795" max="14795" width="7.85546875" style="3" customWidth="1"/>
    <col min="14796" max="15040" width="11.42578125" style="3"/>
    <col min="15041" max="15041" width="16" style="3" customWidth="1"/>
    <col min="15042" max="15048" width="17.5703125" style="3" customWidth="1"/>
    <col min="15049" max="15049" width="7.85546875" style="3" customWidth="1"/>
    <col min="15050" max="15050" width="14.28515625" style="3" customWidth="1"/>
    <col min="15051" max="15051" width="7.85546875" style="3" customWidth="1"/>
    <col min="15052" max="15296" width="11.42578125" style="3"/>
    <col min="15297" max="15297" width="16" style="3" customWidth="1"/>
    <col min="15298" max="15304" width="17.5703125" style="3" customWidth="1"/>
    <col min="15305" max="15305" width="7.85546875" style="3" customWidth="1"/>
    <col min="15306" max="15306" width="14.28515625" style="3" customWidth="1"/>
    <col min="15307" max="15307" width="7.85546875" style="3" customWidth="1"/>
    <col min="15308" max="15552" width="11.42578125" style="3"/>
    <col min="15553" max="15553" width="16" style="3" customWidth="1"/>
    <col min="15554" max="15560" width="17.5703125" style="3" customWidth="1"/>
    <col min="15561" max="15561" width="7.85546875" style="3" customWidth="1"/>
    <col min="15562" max="15562" width="14.28515625" style="3" customWidth="1"/>
    <col min="15563" max="15563" width="7.85546875" style="3" customWidth="1"/>
    <col min="15564" max="15808" width="11.42578125" style="3"/>
    <col min="15809" max="15809" width="16" style="3" customWidth="1"/>
    <col min="15810" max="15816" width="17.5703125" style="3" customWidth="1"/>
    <col min="15817" max="15817" width="7.85546875" style="3" customWidth="1"/>
    <col min="15818" max="15818" width="14.28515625" style="3" customWidth="1"/>
    <col min="15819" max="15819" width="7.85546875" style="3" customWidth="1"/>
    <col min="15820" max="16064" width="11.42578125" style="3"/>
    <col min="16065" max="16065" width="16" style="3" customWidth="1"/>
    <col min="16066" max="16072" width="17.5703125" style="3" customWidth="1"/>
    <col min="16073" max="16073" width="7.85546875" style="3" customWidth="1"/>
    <col min="16074" max="16074" width="14.28515625" style="3" customWidth="1"/>
    <col min="16075" max="16075" width="7.85546875" style="3" customWidth="1"/>
    <col min="16076" max="16384" width="11.42578125" style="3"/>
  </cols>
  <sheetData>
    <row r="1" spans="1:7" s="49" customFormat="1" ht="42" customHeight="1" x14ac:dyDescent="0.2">
      <c r="A1" s="284" t="str">
        <f>SAŽETAK!A1</f>
        <v>FINANCIJSKI PLAN ELEKTROTEHNIČKE I EKONOMSKE ŠKOLE NOVA GRADIŠKA
ZA 2026. I PROJEKCIJA ZA 2027. I 2028. GODINU</v>
      </c>
      <c r="B1" s="284"/>
      <c r="C1" s="284"/>
      <c r="D1" s="284"/>
      <c r="E1" s="284"/>
      <c r="F1" s="284"/>
      <c r="G1" s="284"/>
    </row>
    <row r="2" spans="1:7" s="49" customFormat="1" ht="18" customHeight="1" x14ac:dyDescent="0.2">
      <c r="A2" s="32"/>
      <c r="B2" s="32"/>
      <c r="C2" s="32"/>
      <c r="D2" s="32"/>
    </row>
    <row r="3" spans="1:7" s="49" customFormat="1" ht="15.6" customHeight="1" x14ac:dyDescent="0.2">
      <c r="A3" s="284" t="str">
        <f>SAŽETAK!A3</f>
        <v>I. OPĆI DIO</v>
      </c>
      <c r="B3" s="284"/>
      <c r="C3" s="284"/>
      <c r="D3" s="284"/>
      <c r="E3" s="284"/>
      <c r="F3" s="284"/>
      <c r="G3" s="284"/>
    </row>
    <row r="4" spans="1:7" s="49" customFormat="1" ht="18" x14ac:dyDescent="0.2">
      <c r="A4" s="32"/>
      <c r="B4" s="32"/>
      <c r="C4" s="32"/>
      <c r="D4" s="32"/>
    </row>
    <row r="5" spans="1:7" s="49" customFormat="1" ht="18" customHeight="1" x14ac:dyDescent="0.2">
      <c r="A5" s="284" t="s">
        <v>94</v>
      </c>
      <c r="B5" s="284"/>
      <c r="C5" s="284"/>
      <c r="D5" s="284"/>
      <c r="E5" s="284"/>
      <c r="F5" s="284"/>
      <c r="G5" s="284"/>
    </row>
    <row r="6" spans="1:7" s="49" customFormat="1" ht="18" customHeight="1" x14ac:dyDescent="0.2">
      <c r="A6" s="47"/>
      <c r="B6" s="47"/>
      <c r="C6" s="47"/>
      <c r="D6" s="47"/>
      <c r="E6" s="47"/>
      <c r="F6" s="47"/>
      <c r="G6" s="274"/>
    </row>
    <row r="7" spans="1:7" s="49" customFormat="1" ht="18" customHeight="1" x14ac:dyDescent="0.2">
      <c r="A7" s="284" t="s">
        <v>104</v>
      </c>
      <c r="B7" s="284"/>
      <c r="C7" s="284"/>
      <c r="D7" s="284"/>
      <c r="E7" s="284"/>
      <c r="F7" s="284"/>
      <c r="G7" s="284"/>
    </row>
    <row r="8" spans="1:7" s="23" customFormat="1" ht="15" customHeight="1" x14ac:dyDescent="0.2"/>
    <row r="9" spans="1:7" s="23" customFormat="1" ht="57" customHeight="1" x14ac:dyDescent="0.2">
      <c r="A9" s="78" t="s">
        <v>50</v>
      </c>
      <c r="B9" s="78" t="s">
        <v>27</v>
      </c>
      <c r="C9" s="38" t="s">
        <v>124</v>
      </c>
      <c r="D9" s="38" t="s">
        <v>125</v>
      </c>
      <c r="E9" s="38" t="s">
        <v>126</v>
      </c>
      <c r="F9" s="38" t="s">
        <v>74</v>
      </c>
      <c r="G9" s="38" t="s">
        <v>127</v>
      </c>
    </row>
    <row r="10" spans="1:7" s="26" customFormat="1" ht="19.899999999999999" customHeight="1" x14ac:dyDescent="0.2">
      <c r="A10" s="156"/>
      <c r="B10" s="157" t="s">
        <v>5</v>
      </c>
      <c r="C10" s="163">
        <f>C11+C16</f>
        <v>1571620.2999999998</v>
      </c>
      <c r="D10" s="163">
        <f>D11+D16</f>
        <v>1833614.31</v>
      </c>
      <c r="E10" s="163">
        <f>E11+E16</f>
        <v>1841535</v>
      </c>
      <c r="F10" s="163">
        <f>F11+F16</f>
        <v>1840662</v>
      </c>
      <c r="G10" s="164">
        <f>G11+G16</f>
        <v>1816135</v>
      </c>
    </row>
    <row r="11" spans="1:7" s="25" customFormat="1" ht="19.899999999999999" customHeight="1" x14ac:dyDescent="0.2">
      <c r="A11" s="150">
        <v>6</v>
      </c>
      <c r="B11" s="165" t="s">
        <v>18</v>
      </c>
      <c r="C11" s="166">
        <f t="shared" ref="C11:G11" si="0">C12+C13+C14+C15</f>
        <v>1571620.2999999998</v>
      </c>
      <c r="D11" s="166">
        <f t="shared" si="0"/>
        <v>1833614.31</v>
      </c>
      <c r="E11" s="166">
        <f t="shared" si="0"/>
        <v>1841535</v>
      </c>
      <c r="F11" s="166">
        <f t="shared" si="0"/>
        <v>1840662</v>
      </c>
      <c r="G11" s="167">
        <f t="shared" si="0"/>
        <v>1816135</v>
      </c>
    </row>
    <row r="12" spans="1:7" s="69" customFormat="1" ht="24" x14ac:dyDescent="0.2">
      <c r="A12" s="79">
        <v>63</v>
      </c>
      <c r="B12" s="80" t="s">
        <v>19</v>
      </c>
      <c r="C12" s="91">
        <v>1378207.8</v>
      </c>
      <c r="D12" s="91">
        <v>1631912.31</v>
      </c>
      <c r="E12" s="92">
        <v>1655188</v>
      </c>
      <c r="F12" s="92">
        <v>1644082</v>
      </c>
      <c r="G12" s="168">
        <v>1627570</v>
      </c>
    </row>
    <row r="13" spans="1:7" s="24" customFormat="1" ht="24" x14ac:dyDescent="0.2">
      <c r="A13" s="81">
        <v>65</v>
      </c>
      <c r="B13" s="82" t="s">
        <v>21</v>
      </c>
      <c r="C13" s="91">
        <v>1865.45</v>
      </c>
      <c r="D13" s="91">
        <v>1565</v>
      </c>
      <c r="E13" s="92">
        <v>1565</v>
      </c>
      <c r="F13" s="92">
        <v>1565</v>
      </c>
      <c r="G13" s="168">
        <v>1565</v>
      </c>
    </row>
    <row r="14" spans="1:7" s="24" customFormat="1" ht="24" x14ac:dyDescent="0.2">
      <c r="A14" s="83">
        <v>66</v>
      </c>
      <c r="B14" s="84" t="s">
        <v>3</v>
      </c>
      <c r="C14" s="91">
        <v>66672.92</v>
      </c>
      <c r="D14" s="91">
        <v>68355</v>
      </c>
      <c r="E14" s="92">
        <v>53000</v>
      </c>
      <c r="F14" s="92">
        <v>68000</v>
      </c>
      <c r="G14" s="168">
        <v>68000</v>
      </c>
    </row>
    <row r="15" spans="1:7" s="68" customFormat="1" ht="24" x14ac:dyDescent="0.2">
      <c r="A15" s="85">
        <v>67</v>
      </c>
      <c r="B15" s="86" t="s">
        <v>20</v>
      </c>
      <c r="C15" s="91">
        <v>124874.13</v>
      </c>
      <c r="D15" s="91">
        <v>131782</v>
      </c>
      <c r="E15" s="92">
        <v>131782</v>
      </c>
      <c r="F15" s="93">
        <v>127015</v>
      </c>
      <c r="G15" s="169">
        <v>119000</v>
      </c>
    </row>
    <row r="16" spans="1:7" s="20" customFormat="1" ht="20.100000000000001" customHeight="1" x14ac:dyDescent="0.2">
      <c r="A16" s="87">
        <v>7</v>
      </c>
      <c r="B16" s="88" t="s">
        <v>22</v>
      </c>
      <c r="C16" s="94">
        <f>C17</f>
        <v>0</v>
      </c>
      <c r="D16" s="94">
        <f>D17</f>
        <v>0</v>
      </c>
      <c r="E16" s="94">
        <f t="shared" ref="E16:G16" si="1">E17</f>
        <v>0</v>
      </c>
      <c r="F16" s="94">
        <f t="shared" si="1"/>
        <v>0</v>
      </c>
      <c r="G16" s="95">
        <f t="shared" si="1"/>
        <v>0</v>
      </c>
    </row>
    <row r="17" spans="1:7" s="21" customFormat="1" ht="24" x14ac:dyDescent="0.2">
      <c r="A17" s="170">
        <v>72</v>
      </c>
      <c r="B17" s="171" t="s">
        <v>23</v>
      </c>
      <c r="C17" s="172">
        <v>0</v>
      </c>
      <c r="D17" s="172">
        <v>0</v>
      </c>
      <c r="E17" s="173">
        <v>0</v>
      </c>
      <c r="F17" s="174">
        <v>0</v>
      </c>
      <c r="G17" s="175">
        <v>0</v>
      </c>
    </row>
    <row r="18" spans="1:7" s="21" customFormat="1" ht="12" x14ac:dyDescent="0.2">
      <c r="A18" s="215"/>
      <c r="B18" s="216"/>
      <c r="C18" s="217"/>
      <c r="D18" s="217"/>
      <c r="E18" s="218"/>
      <c r="F18" s="219"/>
      <c r="G18" s="219"/>
    </row>
    <row r="19" spans="1:7" s="21" customFormat="1" ht="19.899999999999999" customHeight="1" x14ac:dyDescent="0.2">
      <c r="A19" s="22"/>
      <c r="E19" s="50"/>
      <c r="F19" s="50"/>
      <c r="G19" s="50"/>
    </row>
    <row r="20" spans="1:7" s="23" customFormat="1" ht="57" customHeight="1" x14ac:dyDescent="0.2">
      <c r="A20" s="78" t="s">
        <v>50</v>
      </c>
      <c r="B20" s="78" t="s">
        <v>27</v>
      </c>
      <c r="C20" s="38" t="s">
        <v>124</v>
      </c>
      <c r="D20" s="38" t="s">
        <v>125</v>
      </c>
      <c r="E20" s="38" t="s">
        <v>126</v>
      </c>
      <c r="F20" s="38" t="s">
        <v>74</v>
      </c>
      <c r="G20" s="38" t="s">
        <v>127</v>
      </c>
    </row>
    <row r="21" spans="1:7" s="26" customFormat="1" ht="19.899999999999999" customHeight="1" x14ac:dyDescent="0.2">
      <c r="A21" s="156"/>
      <c r="B21" s="176" t="s">
        <v>6</v>
      </c>
      <c r="C21" s="177">
        <f>C22+C27</f>
        <v>1571566.57</v>
      </c>
      <c r="D21" s="177">
        <f>D22+D27</f>
        <v>1847834.3499999999</v>
      </c>
      <c r="E21" s="177">
        <f>E22+E27</f>
        <v>1726535</v>
      </c>
      <c r="F21" s="177">
        <f>F22+F27</f>
        <v>1720062</v>
      </c>
      <c r="G21" s="178">
        <f>G22+G27</f>
        <v>1694935</v>
      </c>
    </row>
    <row r="22" spans="1:7" s="26" customFormat="1" ht="20.100000000000001" customHeight="1" x14ac:dyDescent="0.2">
      <c r="A22" s="87">
        <v>3</v>
      </c>
      <c r="B22" s="98" t="s">
        <v>86</v>
      </c>
      <c r="C22" s="99">
        <f t="shared" ref="C22:G22" si="2">C23+C24+C25+C26</f>
        <v>1552820.61</v>
      </c>
      <c r="D22" s="99">
        <f t="shared" si="2"/>
        <v>1820499.66</v>
      </c>
      <c r="E22" s="99">
        <f t="shared" si="2"/>
        <v>1718195</v>
      </c>
      <c r="F22" s="99">
        <f t="shared" si="2"/>
        <v>1706522</v>
      </c>
      <c r="G22" s="100">
        <f t="shared" si="2"/>
        <v>1681395</v>
      </c>
    </row>
    <row r="23" spans="1:7" s="21" customFormat="1" ht="15" customHeight="1" x14ac:dyDescent="0.2">
      <c r="A23" s="89">
        <v>31</v>
      </c>
      <c r="B23" s="90" t="s">
        <v>1</v>
      </c>
      <c r="C23" s="96">
        <f>'POSEBNI DIO'!C19+'POSEBNI DIO'!C24+'POSEBNI DIO'!C30+'POSEBNI DIO'!C38+'POSEBNI DIO'!C45+'POSEBNI DIO'!C53+'POSEBNI DIO'!C66+'POSEBNI DIO'!C70+'POSEBNI DIO'!C75+'POSEBNI DIO'!C79</f>
        <v>1380344.35</v>
      </c>
      <c r="D23" s="96">
        <f>'POSEBNI DIO'!D19+'POSEBNI DIO'!D24+'POSEBNI DIO'!D30+'POSEBNI DIO'!D38+'POSEBNI DIO'!D45+'POSEBNI DIO'!D53+'POSEBNI DIO'!D66+'POSEBNI DIO'!D70+'POSEBNI DIO'!D75+'POSEBNI DIO'!D79</f>
        <v>1637602.66</v>
      </c>
      <c r="E23" s="96">
        <f>'POSEBNI DIO'!E19+'POSEBNI DIO'!E24+'POSEBNI DIO'!E30+'POSEBNI DIO'!E38+'POSEBNI DIO'!E45+'POSEBNI DIO'!E53+'POSEBNI DIO'!E66+'POSEBNI DIO'!E70+'POSEBNI DIO'!E75+'POSEBNI DIO'!E79</f>
        <v>1544930.9</v>
      </c>
      <c r="F23" s="96">
        <f>'POSEBNI DIO'!F19+'POSEBNI DIO'!F24+'POSEBNI DIO'!F30+'POSEBNI DIO'!F38+'POSEBNI DIO'!F45+'POSEBNI DIO'!F53+'POSEBNI DIO'!F66+'POSEBNI DIO'!F70+'POSEBNI DIO'!F75+'POSEBNI DIO'!F79</f>
        <v>1532887.9</v>
      </c>
      <c r="G23" s="97">
        <f>'POSEBNI DIO'!G19+'POSEBNI DIO'!G24+'POSEBNI DIO'!G30+'POSEBNI DIO'!G38+'POSEBNI DIO'!G45+'POSEBNI DIO'!G53+'POSEBNI DIO'!G66+'POSEBNI DIO'!G70+'POSEBNI DIO'!G75+'POSEBNI DIO'!G79</f>
        <v>1508050.9</v>
      </c>
    </row>
    <row r="24" spans="1:7" s="21" customFormat="1" ht="15" customHeight="1" x14ac:dyDescent="0.2">
      <c r="A24" s="89">
        <v>32</v>
      </c>
      <c r="B24" s="90" t="s">
        <v>12</v>
      </c>
      <c r="C24" s="96">
        <f>'POSEBNI DIO'!C20+'POSEBNI DIO'!C25+'POSEBNI DIO'!C31+'POSEBNI DIO'!C39+'POSEBNI DIO'!C46+'POSEBNI DIO'!C54+'POSEBNI DIO'!C60+'POSEBNI DIO'!C67+'POSEBNI DIO'!C71+'POSEBNI DIO'!C76+'POSEBNI DIO'!C80</f>
        <v>172066.50000000003</v>
      </c>
      <c r="D24" s="96">
        <f>'POSEBNI DIO'!D20+'POSEBNI DIO'!D25+'POSEBNI DIO'!D31+'POSEBNI DIO'!D39+'POSEBNI DIO'!D46+'POSEBNI DIO'!D54+'POSEBNI DIO'!D60+'POSEBNI DIO'!D67+'POSEBNI DIO'!D71+'POSEBNI DIO'!D76+'POSEBNI DIO'!D80</f>
        <v>182465.35</v>
      </c>
      <c r="E24" s="96">
        <f>'POSEBNI DIO'!E20+'POSEBNI DIO'!E25+'POSEBNI DIO'!E31+'POSEBNI DIO'!E39+'POSEBNI DIO'!E46+'POSEBNI DIO'!E54+'POSEBNI DIO'!E60+'POSEBNI DIO'!E67+'POSEBNI DIO'!E71+'POSEBNI DIO'!E76+'POSEBNI DIO'!E80</f>
        <v>172849.1</v>
      </c>
      <c r="F24" s="96">
        <f>'POSEBNI DIO'!F20+'POSEBNI DIO'!F25+'POSEBNI DIO'!F31+'POSEBNI DIO'!F39+'POSEBNI DIO'!F46+'POSEBNI DIO'!F54+'POSEBNI DIO'!F60+'POSEBNI DIO'!F67+'POSEBNI DIO'!F71+'POSEBNI DIO'!F76+'POSEBNI DIO'!F80</f>
        <v>173219.1</v>
      </c>
      <c r="G24" s="97">
        <f>'POSEBNI DIO'!G20+'POSEBNI DIO'!G25+'POSEBNI DIO'!G31+'POSEBNI DIO'!G39+'POSEBNI DIO'!G46+'POSEBNI DIO'!G54+'POSEBNI DIO'!G60+'POSEBNI DIO'!G67+'POSEBNI DIO'!G71+'POSEBNI DIO'!G76+'POSEBNI DIO'!G80</f>
        <v>172929.1</v>
      </c>
    </row>
    <row r="25" spans="1:7" s="21" customFormat="1" ht="15" customHeight="1" x14ac:dyDescent="0.2">
      <c r="A25" s="89">
        <v>34</v>
      </c>
      <c r="B25" s="90" t="s">
        <v>16</v>
      </c>
      <c r="C25" s="96">
        <f>'POSEBNI DIO'!C26+'POSEBNI DIO'!C32+'POSEBNI DIO'!C40+'POSEBNI DIO'!C47+'POSEBNI DIO'!C55</f>
        <v>6.43</v>
      </c>
      <c r="D25" s="96">
        <f>'POSEBNI DIO'!D26+'POSEBNI DIO'!D32+'POSEBNI DIO'!D40+'POSEBNI DIO'!D47+'POSEBNI DIO'!D55</f>
        <v>15</v>
      </c>
      <c r="E25" s="96">
        <f>'POSEBNI DIO'!E26+'POSEBNI DIO'!E32+'POSEBNI DIO'!E40+'POSEBNI DIO'!E47+'POSEBNI DIO'!E55</f>
        <v>15</v>
      </c>
      <c r="F25" s="96">
        <f>'POSEBNI DIO'!F26+'POSEBNI DIO'!F32+'POSEBNI DIO'!F40+'POSEBNI DIO'!F47+'POSEBNI DIO'!F55</f>
        <v>15</v>
      </c>
      <c r="G25" s="97">
        <f>'POSEBNI DIO'!G26+'POSEBNI DIO'!G32+'POSEBNI DIO'!G40+'POSEBNI DIO'!G47+'POSEBNI DIO'!G55</f>
        <v>15</v>
      </c>
    </row>
    <row r="26" spans="1:7" s="21" customFormat="1" ht="24" customHeight="1" x14ac:dyDescent="0.2">
      <c r="A26" s="89">
        <v>38</v>
      </c>
      <c r="B26" s="90" t="s">
        <v>95</v>
      </c>
      <c r="C26" s="96">
        <f>'POSEBNI DIO'!C48+'POSEBNI DIO'!C33</f>
        <v>403.33</v>
      </c>
      <c r="D26" s="96">
        <f>'POSEBNI DIO'!D48+'POSEBNI DIO'!D33</f>
        <v>416.65</v>
      </c>
      <c r="E26" s="96">
        <f>'POSEBNI DIO'!E48+'POSEBNI DIO'!E33</f>
        <v>400</v>
      </c>
      <c r="F26" s="96">
        <f>'POSEBNI DIO'!F48+'POSEBNI DIO'!F33</f>
        <v>400</v>
      </c>
      <c r="G26" s="96">
        <f>'POSEBNI DIO'!G48+'POSEBNI DIO'!G33</f>
        <v>400</v>
      </c>
    </row>
    <row r="27" spans="1:7" s="26" customFormat="1" ht="20.100000000000001" customHeight="1" x14ac:dyDescent="0.2">
      <c r="A27" s="87">
        <v>4</v>
      </c>
      <c r="B27" s="98" t="s">
        <v>87</v>
      </c>
      <c r="C27" s="99">
        <f t="shared" ref="C27:G27" si="3">C28</f>
        <v>18745.96</v>
      </c>
      <c r="D27" s="99">
        <f t="shared" si="3"/>
        <v>27334.69</v>
      </c>
      <c r="E27" s="99">
        <f t="shared" si="3"/>
        <v>8340</v>
      </c>
      <c r="F27" s="99">
        <f t="shared" si="3"/>
        <v>13540</v>
      </c>
      <c r="G27" s="100">
        <f t="shared" si="3"/>
        <v>13540</v>
      </c>
    </row>
    <row r="28" spans="1:7" s="21" customFormat="1" ht="24" x14ac:dyDescent="0.2">
      <c r="A28" s="170">
        <v>42</v>
      </c>
      <c r="B28" s="171" t="s">
        <v>17</v>
      </c>
      <c r="C28" s="174">
        <f>'POSEBNI DIO'!C35+'POSEBNI DIO'!C42+'POSEBNI DIO'!C50+'POSEBNI DIO'!C57+'POSEBNI DIO'!C62</f>
        <v>18745.96</v>
      </c>
      <c r="D28" s="174">
        <f>'POSEBNI DIO'!D35+'POSEBNI DIO'!D42+'POSEBNI DIO'!D50+'POSEBNI DIO'!D57+'POSEBNI DIO'!D62</f>
        <v>27334.69</v>
      </c>
      <c r="E28" s="174">
        <f>'POSEBNI DIO'!E35+'POSEBNI DIO'!E42+'POSEBNI DIO'!E50+'POSEBNI DIO'!E57+'POSEBNI DIO'!E62</f>
        <v>8340</v>
      </c>
      <c r="F28" s="174">
        <f>'POSEBNI DIO'!F35+'POSEBNI DIO'!F42+'POSEBNI DIO'!F50+'POSEBNI DIO'!F57+'POSEBNI DIO'!F62</f>
        <v>13540</v>
      </c>
      <c r="G28" s="175">
        <f>'POSEBNI DIO'!G35+'POSEBNI DIO'!G42+'POSEBNI DIO'!G50+'POSEBNI DIO'!G57+'POSEBNI DIO'!G62</f>
        <v>13540</v>
      </c>
    </row>
    <row r="29" spans="1:7" s="49" customFormat="1" ht="18" customHeight="1" x14ac:dyDescent="0.2">
      <c r="A29" s="200"/>
      <c r="B29" s="200"/>
      <c r="C29" s="200"/>
      <c r="D29" s="200"/>
      <c r="E29" s="200"/>
      <c r="F29" s="200"/>
      <c r="G29" s="200"/>
    </row>
    <row r="30" spans="1:7" s="49" customFormat="1" ht="18" customHeight="1" x14ac:dyDescent="0.2">
      <c r="A30" s="200"/>
      <c r="B30" s="200"/>
      <c r="C30" s="200"/>
      <c r="D30" s="200"/>
      <c r="E30" s="200"/>
      <c r="F30" s="200"/>
      <c r="G30" s="200"/>
    </row>
    <row r="31" spans="1:7" s="49" customFormat="1" ht="18" customHeight="1" x14ac:dyDescent="0.2">
      <c r="A31" s="213"/>
      <c r="B31" s="213"/>
      <c r="C31" s="213"/>
      <c r="D31" s="213"/>
      <c r="E31" s="213"/>
      <c r="F31" s="213"/>
      <c r="G31" s="213"/>
    </row>
    <row r="32" spans="1:7" s="45" customFormat="1" ht="15" customHeight="1" x14ac:dyDescent="0.2">
      <c r="A32" s="284" t="s">
        <v>105</v>
      </c>
      <c r="B32" s="284"/>
      <c r="C32" s="284"/>
      <c r="D32" s="284"/>
      <c r="E32" s="284"/>
      <c r="F32" s="284"/>
      <c r="G32" s="284"/>
    </row>
    <row r="33" spans="1:7" s="102" customFormat="1" ht="15" customHeight="1" x14ac:dyDescent="0.2">
      <c r="D33" s="103"/>
      <c r="E33" s="103"/>
      <c r="F33" s="104"/>
      <c r="G33" s="104"/>
    </row>
    <row r="34" spans="1:7" s="23" customFormat="1" ht="57" customHeight="1" x14ac:dyDescent="0.2">
      <c r="A34" s="78" t="s">
        <v>50</v>
      </c>
      <c r="B34" s="78" t="s">
        <v>27</v>
      </c>
      <c r="C34" s="38" t="s">
        <v>124</v>
      </c>
      <c r="D34" s="38" t="s">
        <v>125</v>
      </c>
      <c r="E34" s="38" t="s">
        <v>126</v>
      </c>
      <c r="F34" s="38" t="s">
        <v>74</v>
      </c>
      <c r="G34" s="38" t="s">
        <v>127</v>
      </c>
    </row>
    <row r="35" spans="1:7" s="196" customFormat="1" ht="20.100000000000001" customHeight="1" x14ac:dyDescent="0.2">
      <c r="A35" s="156"/>
      <c r="B35" s="157" t="s">
        <v>5</v>
      </c>
      <c r="C35" s="158">
        <f>C36+C38+C40+C42+C46+C48</f>
        <v>1571620.3</v>
      </c>
      <c r="D35" s="158">
        <f>D36+D38+D40+D42+D46+D48</f>
        <v>1833614.31</v>
      </c>
      <c r="E35" s="158">
        <f>E36+E38+E40+E42+E46+E48</f>
        <v>1841535</v>
      </c>
      <c r="F35" s="158">
        <f t="shared" ref="F35:G35" si="4">F36+F38+F40+F42+F46+F48</f>
        <v>1840662</v>
      </c>
      <c r="G35" s="159">
        <f t="shared" si="4"/>
        <v>1816135</v>
      </c>
    </row>
    <row r="36" spans="1:7" s="109" customFormat="1" ht="15" customHeight="1" x14ac:dyDescent="0.2">
      <c r="A36" s="226">
        <v>1</v>
      </c>
      <c r="B36" s="227" t="s">
        <v>13</v>
      </c>
      <c r="C36" s="228">
        <f>C37</f>
        <v>8567.84</v>
      </c>
      <c r="D36" s="228">
        <f>D37</f>
        <v>12782</v>
      </c>
      <c r="E36" s="228">
        <f>E37</f>
        <v>12782</v>
      </c>
      <c r="F36" s="229">
        <f>F37</f>
        <v>8015</v>
      </c>
      <c r="G36" s="230">
        <f>G37</f>
        <v>0</v>
      </c>
    </row>
    <row r="37" spans="1:7" s="111" customFormat="1" ht="15" customHeight="1" x14ac:dyDescent="0.2">
      <c r="A37" s="81" t="s">
        <v>85</v>
      </c>
      <c r="B37" s="82" t="s">
        <v>13</v>
      </c>
      <c r="C37" s="231">
        <v>8567.84</v>
      </c>
      <c r="D37" s="231">
        <v>12782</v>
      </c>
      <c r="E37" s="231">
        <v>12782</v>
      </c>
      <c r="F37" s="232">
        <v>8015</v>
      </c>
      <c r="G37" s="233">
        <v>0</v>
      </c>
    </row>
    <row r="38" spans="1:7" s="109" customFormat="1" ht="15" customHeight="1" x14ac:dyDescent="0.2">
      <c r="A38" s="226">
        <v>3</v>
      </c>
      <c r="B38" s="227" t="s">
        <v>14</v>
      </c>
      <c r="C38" s="228">
        <f>C39</f>
        <v>61565.69</v>
      </c>
      <c r="D38" s="228">
        <f>D39</f>
        <v>60540</v>
      </c>
      <c r="E38" s="228">
        <f>E39</f>
        <v>50000</v>
      </c>
      <c r="F38" s="229">
        <f>F39</f>
        <v>65000</v>
      </c>
      <c r="G38" s="230">
        <f>G39</f>
        <v>65000</v>
      </c>
    </row>
    <row r="39" spans="1:7" s="111" customFormat="1" ht="15" customHeight="1" x14ac:dyDescent="0.2">
      <c r="A39" s="81" t="s">
        <v>77</v>
      </c>
      <c r="B39" s="82" t="s">
        <v>120</v>
      </c>
      <c r="C39" s="231">
        <v>61565.69</v>
      </c>
      <c r="D39" s="231">
        <v>60540</v>
      </c>
      <c r="E39" s="231">
        <v>50000</v>
      </c>
      <c r="F39" s="232">
        <v>65000</v>
      </c>
      <c r="G39" s="233">
        <v>65000</v>
      </c>
    </row>
    <row r="40" spans="1:7" s="109" customFormat="1" ht="15" customHeight="1" x14ac:dyDescent="0.2">
      <c r="A40" s="226">
        <v>4</v>
      </c>
      <c r="B40" s="227" t="s">
        <v>15</v>
      </c>
      <c r="C40" s="228">
        <f>C41</f>
        <v>1865.45</v>
      </c>
      <c r="D40" s="228">
        <f>D41</f>
        <v>1565</v>
      </c>
      <c r="E40" s="228">
        <f>E41</f>
        <v>1565</v>
      </c>
      <c r="F40" s="229">
        <f>F41</f>
        <v>1565</v>
      </c>
      <c r="G40" s="230">
        <f>G41</f>
        <v>1565</v>
      </c>
    </row>
    <row r="41" spans="1:7" s="111" customFormat="1" ht="15" customHeight="1" x14ac:dyDescent="0.2">
      <c r="A41" s="234" t="s">
        <v>78</v>
      </c>
      <c r="B41" s="235" t="s">
        <v>121</v>
      </c>
      <c r="C41" s="236">
        <v>1865.45</v>
      </c>
      <c r="D41" s="236">
        <v>1565</v>
      </c>
      <c r="E41" s="236">
        <v>1565</v>
      </c>
      <c r="F41" s="232">
        <v>1565</v>
      </c>
      <c r="G41" s="233">
        <v>1565</v>
      </c>
    </row>
    <row r="42" spans="1:7" s="109" customFormat="1" ht="15" customHeight="1" x14ac:dyDescent="0.2">
      <c r="A42" s="226">
        <v>5</v>
      </c>
      <c r="B42" s="227" t="s">
        <v>115</v>
      </c>
      <c r="C42" s="228">
        <f>C43+C44+C45</f>
        <v>1494514.09</v>
      </c>
      <c r="D42" s="228">
        <f>D43+D44+D45</f>
        <v>1750912.31</v>
      </c>
      <c r="E42" s="228">
        <f>E43+E44+E45</f>
        <v>1774188</v>
      </c>
      <c r="F42" s="228">
        <f>F43+F44+F45</f>
        <v>1763082</v>
      </c>
      <c r="G42" s="228">
        <f>G43+G44+G45</f>
        <v>1746570</v>
      </c>
    </row>
    <row r="43" spans="1:7" s="111" customFormat="1" ht="15" customHeight="1" x14ac:dyDescent="0.2">
      <c r="A43" s="81" t="s">
        <v>80</v>
      </c>
      <c r="B43" s="82" t="s">
        <v>81</v>
      </c>
      <c r="C43" s="231">
        <v>19490.490000000002</v>
      </c>
      <c r="D43" s="231">
        <v>36468</v>
      </c>
      <c r="E43" s="231">
        <v>36468</v>
      </c>
      <c r="F43" s="232">
        <v>24312</v>
      </c>
      <c r="G43" s="233">
        <v>0</v>
      </c>
    </row>
    <row r="44" spans="1:7" s="111" customFormat="1" ht="15" customHeight="1" x14ac:dyDescent="0.2">
      <c r="A44" s="81" t="s">
        <v>97</v>
      </c>
      <c r="B44" s="82" t="s">
        <v>76</v>
      </c>
      <c r="C44" s="231">
        <v>116306.29</v>
      </c>
      <c r="D44" s="231">
        <v>119000</v>
      </c>
      <c r="E44" s="231">
        <v>119000</v>
      </c>
      <c r="F44" s="232">
        <v>119000</v>
      </c>
      <c r="G44" s="233">
        <v>119000</v>
      </c>
    </row>
    <row r="45" spans="1:7" s="111" customFormat="1" ht="15" customHeight="1" x14ac:dyDescent="0.2">
      <c r="A45" s="81" t="s">
        <v>79</v>
      </c>
      <c r="B45" s="82" t="s">
        <v>96</v>
      </c>
      <c r="C45" s="231">
        <v>1358717.31</v>
      </c>
      <c r="D45" s="231">
        <v>1595444.31</v>
      </c>
      <c r="E45" s="231">
        <v>1618720</v>
      </c>
      <c r="F45" s="232">
        <v>1619770</v>
      </c>
      <c r="G45" s="233">
        <v>1627570</v>
      </c>
    </row>
    <row r="46" spans="1:7" s="112" customFormat="1" ht="15" customHeight="1" x14ac:dyDescent="0.2">
      <c r="A46" s="237">
        <v>6</v>
      </c>
      <c r="B46" s="238" t="s">
        <v>83</v>
      </c>
      <c r="C46" s="239">
        <f>C47</f>
        <v>5107.2299999999996</v>
      </c>
      <c r="D46" s="239">
        <f>D47</f>
        <v>7815</v>
      </c>
      <c r="E46" s="239">
        <f>E47</f>
        <v>3000</v>
      </c>
      <c r="F46" s="229">
        <f>F47</f>
        <v>3000</v>
      </c>
      <c r="G46" s="230">
        <f>G47</f>
        <v>3000</v>
      </c>
    </row>
    <row r="47" spans="1:7" ht="15" customHeight="1" x14ac:dyDescent="0.2">
      <c r="A47" s="81" t="s">
        <v>82</v>
      </c>
      <c r="B47" s="82" t="s">
        <v>122</v>
      </c>
      <c r="C47" s="231">
        <v>5107.2299999999996</v>
      </c>
      <c r="D47" s="231">
        <v>7815</v>
      </c>
      <c r="E47" s="231">
        <v>3000</v>
      </c>
      <c r="F47" s="232">
        <v>3000</v>
      </c>
      <c r="G47" s="233">
        <v>3000</v>
      </c>
    </row>
    <row r="48" spans="1:7" s="20" customFormat="1" ht="15" customHeight="1" x14ac:dyDescent="0.2">
      <c r="A48" s="226">
        <v>7</v>
      </c>
      <c r="B48" s="227" t="s">
        <v>22</v>
      </c>
      <c r="C48" s="228">
        <f>C49</f>
        <v>0</v>
      </c>
      <c r="D48" s="228">
        <f>D49</f>
        <v>0</v>
      </c>
      <c r="E48" s="228">
        <f>E49</f>
        <v>0</v>
      </c>
      <c r="F48" s="229">
        <f t="shared" ref="F48" si="5">IF(C48=0,0,E48/C48*100)</f>
        <v>0</v>
      </c>
      <c r="G48" s="230">
        <f t="shared" ref="G48" si="6">IF(D48=0,0,E48/D48*100)</f>
        <v>0</v>
      </c>
    </row>
    <row r="49" spans="1:7" ht="15" customHeight="1" x14ac:dyDescent="0.2">
      <c r="A49" s="240" t="s">
        <v>84</v>
      </c>
      <c r="B49" s="241" t="s">
        <v>123</v>
      </c>
      <c r="C49" s="242">
        <v>0</v>
      </c>
      <c r="D49" s="242">
        <v>0</v>
      </c>
      <c r="E49" s="242">
        <v>0</v>
      </c>
      <c r="F49" s="243">
        <v>0</v>
      </c>
      <c r="G49" s="244">
        <v>0</v>
      </c>
    </row>
    <row r="50" spans="1:7" ht="9" customHeight="1" x14ac:dyDescent="0.2">
      <c r="A50" s="113"/>
      <c r="B50" s="114"/>
      <c r="C50" s="115"/>
      <c r="D50" s="115"/>
      <c r="E50" s="115"/>
      <c r="F50" s="116"/>
      <c r="G50" s="116"/>
    </row>
    <row r="51" spans="1:7" s="117" customFormat="1" ht="20.100000000000001" customHeight="1" x14ac:dyDescent="0.2">
      <c r="A51" s="309"/>
      <c r="B51" s="309"/>
      <c r="C51" s="309"/>
      <c r="D51" s="309"/>
      <c r="E51" s="309"/>
      <c r="F51" s="309"/>
      <c r="G51" s="309"/>
    </row>
    <row r="52" spans="1:7" s="23" customFormat="1" ht="57" customHeight="1" x14ac:dyDescent="0.2">
      <c r="A52" s="78" t="s">
        <v>50</v>
      </c>
      <c r="B52" s="78" t="s">
        <v>27</v>
      </c>
      <c r="C52" s="38" t="s">
        <v>124</v>
      </c>
      <c r="D52" s="38" t="s">
        <v>125</v>
      </c>
      <c r="E52" s="38" t="s">
        <v>126</v>
      </c>
      <c r="F52" s="38" t="s">
        <v>74</v>
      </c>
      <c r="G52" s="38" t="s">
        <v>127</v>
      </c>
    </row>
    <row r="53" spans="1:7" ht="20.100000000000001" customHeight="1" x14ac:dyDescent="0.2">
      <c r="A53" s="156"/>
      <c r="B53" s="157" t="s">
        <v>6</v>
      </c>
      <c r="C53" s="158">
        <f>C54+C56+C58+C60+C64+C66</f>
        <v>1571566.57</v>
      </c>
      <c r="D53" s="158">
        <f>D54+D56+D58+D60+D64+D66</f>
        <v>1847834.35</v>
      </c>
      <c r="E53" s="158">
        <f>E54+E56+E58+E60+E64+E66</f>
        <v>1726535</v>
      </c>
      <c r="F53" s="158">
        <f>F54+F56+F58+F60+F64+F66</f>
        <v>1720062</v>
      </c>
      <c r="G53" s="159">
        <f>G54+G56+G58+G60+G64+G66</f>
        <v>1694935</v>
      </c>
    </row>
    <row r="54" spans="1:7" s="109" customFormat="1" ht="15" customHeight="1" x14ac:dyDescent="0.2">
      <c r="A54" s="226">
        <v>1</v>
      </c>
      <c r="B54" s="227" t="s">
        <v>13</v>
      </c>
      <c r="C54" s="228">
        <f>C55</f>
        <v>8567.84</v>
      </c>
      <c r="D54" s="228">
        <f>D55</f>
        <v>12782</v>
      </c>
      <c r="E54" s="228">
        <f>E55</f>
        <v>12782</v>
      </c>
      <c r="F54" s="228">
        <f>F55</f>
        <v>8015</v>
      </c>
      <c r="G54" s="228">
        <f>G55</f>
        <v>0</v>
      </c>
    </row>
    <row r="55" spans="1:7" s="111" customFormat="1" ht="15" customHeight="1" x14ac:dyDescent="0.2">
      <c r="A55" s="81" t="s">
        <v>85</v>
      </c>
      <c r="B55" s="82" t="s">
        <v>13</v>
      </c>
      <c r="C55" s="231">
        <f>'POSEBNI DIO'!C64+'POSEBNI DIO'!C73</f>
        <v>8567.84</v>
      </c>
      <c r="D55" s="231">
        <f>'POSEBNI DIO'!D64+'POSEBNI DIO'!D73</f>
        <v>12782</v>
      </c>
      <c r="E55" s="231">
        <f>'POSEBNI DIO'!E64+'POSEBNI DIO'!E73</f>
        <v>12782</v>
      </c>
      <c r="F55" s="231">
        <f>'POSEBNI DIO'!F64+'POSEBNI DIO'!F73</f>
        <v>8015</v>
      </c>
      <c r="G55" s="231">
        <f>'POSEBNI DIO'!G64+'POSEBNI DIO'!G73</f>
        <v>0</v>
      </c>
    </row>
    <row r="56" spans="1:7" s="109" customFormat="1" ht="15" customHeight="1" x14ac:dyDescent="0.2">
      <c r="A56" s="226">
        <v>3</v>
      </c>
      <c r="B56" s="227" t="s">
        <v>14</v>
      </c>
      <c r="C56" s="228">
        <f>C57</f>
        <v>63378.040000000008</v>
      </c>
      <c r="D56" s="228">
        <f>D57</f>
        <v>72258.080000000002</v>
      </c>
      <c r="E56" s="228">
        <f>E57</f>
        <v>55000</v>
      </c>
      <c r="F56" s="228">
        <f>F57</f>
        <v>65000</v>
      </c>
      <c r="G56" s="228">
        <f>G57</f>
        <v>65000</v>
      </c>
    </row>
    <row r="57" spans="1:7" s="111" customFormat="1" ht="15" customHeight="1" x14ac:dyDescent="0.2">
      <c r="A57" s="81" t="s">
        <v>77</v>
      </c>
      <c r="B57" s="82" t="s">
        <v>120</v>
      </c>
      <c r="C57" s="231">
        <f>'POSEBNI DIO'!C28</f>
        <v>63378.040000000008</v>
      </c>
      <c r="D57" s="231">
        <f>'POSEBNI DIO'!D28</f>
        <v>72258.080000000002</v>
      </c>
      <c r="E57" s="231">
        <f>'POSEBNI DIO'!E28</f>
        <v>55000</v>
      </c>
      <c r="F57" s="231">
        <f>'POSEBNI DIO'!F28</f>
        <v>65000</v>
      </c>
      <c r="G57" s="231">
        <f>'POSEBNI DIO'!G28</f>
        <v>65000</v>
      </c>
    </row>
    <row r="58" spans="1:7" s="109" customFormat="1" ht="15" customHeight="1" x14ac:dyDescent="0.2">
      <c r="A58" s="226">
        <v>4</v>
      </c>
      <c r="B58" s="227" t="s">
        <v>15</v>
      </c>
      <c r="C58" s="228">
        <f>C59</f>
        <v>1918.57</v>
      </c>
      <c r="D58" s="228">
        <f>D59</f>
        <v>1565</v>
      </c>
      <c r="E58" s="228">
        <f>E59</f>
        <v>1565</v>
      </c>
      <c r="F58" s="229">
        <f t="shared" ref="F58:G58" si="7">F59</f>
        <v>1565</v>
      </c>
      <c r="G58" s="230">
        <f t="shared" si="7"/>
        <v>1565</v>
      </c>
    </row>
    <row r="59" spans="1:7" s="111" customFormat="1" ht="15" customHeight="1" x14ac:dyDescent="0.2">
      <c r="A59" s="234" t="s">
        <v>78</v>
      </c>
      <c r="B59" s="235" t="s">
        <v>121</v>
      </c>
      <c r="C59" s="236">
        <f>'POSEBNI DIO'!C36</f>
        <v>1918.57</v>
      </c>
      <c r="D59" s="236">
        <f>'POSEBNI DIO'!D36</f>
        <v>1565</v>
      </c>
      <c r="E59" s="236">
        <f>'POSEBNI DIO'!E36</f>
        <v>1565</v>
      </c>
      <c r="F59" s="236">
        <f>'POSEBNI DIO'!F36</f>
        <v>1565</v>
      </c>
      <c r="G59" s="236">
        <f>'POSEBNI DIO'!G36</f>
        <v>1565</v>
      </c>
    </row>
    <row r="60" spans="1:7" s="109" customFormat="1" ht="15" customHeight="1" x14ac:dyDescent="0.2">
      <c r="A60" s="226">
        <v>5</v>
      </c>
      <c r="B60" s="227" t="s">
        <v>115</v>
      </c>
      <c r="C60" s="228">
        <f>C61+C63+C62</f>
        <v>1494458.05</v>
      </c>
      <c r="D60" s="228">
        <f>D61+D63+D62</f>
        <v>1751465.58</v>
      </c>
      <c r="E60" s="228">
        <f>E61+E63+E62</f>
        <v>1654188</v>
      </c>
      <c r="F60" s="228">
        <f>F61+F62+F63</f>
        <v>1642482</v>
      </c>
      <c r="G60" s="245">
        <f t="shared" ref="G60" si="8">G61+G63+G62</f>
        <v>1625370</v>
      </c>
    </row>
    <row r="61" spans="1:7" s="111" customFormat="1" ht="15" customHeight="1" x14ac:dyDescent="0.2">
      <c r="A61" s="81" t="s">
        <v>80</v>
      </c>
      <c r="B61" s="82" t="s">
        <v>81</v>
      </c>
      <c r="C61" s="231">
        <f>'POSEBNI DIO'!C68+'POSEBNI DIO'!C77</f>
        <v>19490.489999999998</v>
      </c>
      <c r="D61" s="231">
        <f>'POSEBNI DIO'!D68+'POSEBNI DIO'!D77</f>
        <v>36468</v>
      </c>
      <c r="E61" s="231">
        <f>'POSEBNI DIO'!E68+'POSEBNI DIO'!E77</f>
        <v>36468</v>
      </c>
      <c r="F61" s="231">
        <f>'POSEBNI DIO'!F68+'POSEBNI DIO'!F77</f>
        <v>24312</v>
      </c>
      <c r="G61" s="231">
        <f>'POSEBNI DIO'!G68+'POSEBNI DIO'!G77</f>
        <v>0</v>
      </c>
    </row>
    <row r="62" spans="1:7" s="111" customFormat="1" ht="15" customHeight="1" x14ac:dyDescent="0.2">
      <c r="A62" s="81" t="s">
        <v>97</v>
      </c>
      <c r="B62" s="82" t="s">
        <v>76</v>
      </c>
      <c r="C62" s="231">
        <f>'POSEBNI DIO'!C22</f>
        <v>116306.29</v>
      </c>
      <c r="D62" s="231">
        <f>'POSEBNI DIO'!D22</f>
        <v>119000</v>
      </c>
      <c r="E62" s="231">
        <f>'POSEBNI DIO'!E22</f>
        <v>119000</v>
      </c>
      <c r="F62" s="231">
        <f>'POSEBNI DIO'!F22</f>
        <v>119000</v>
      </c>
      <c r="G62" s="231">
        <f>'POSEBNI DIO'!G22</f>
        <v>119000</v>
      </c>
    </row>
    <row r="63" spans="1:7" s="111" customFormat="1" ht="15" customHeight="1" x14ac:dyDescent="0.2">
      <c r="A63" s="81" t="s">
        <v>79</v>
      </c>
      <c r="B63" s="82" t="s">
        <v>96</v>
      </c>
      <c r="C63" s="231">
        <f>'POSEBNI DIO'!C17+'POSEBNI DIO'!C43</f>
        <v>1358661.27</v>
      </c>
      <c r="D63" s="231">
        <f>'POSEBNI DIO'!D17+'POSEBNI DIO'!D43</f>
        <v>1595997.58</v>
      </c>
      <c r="E63" s="231">
        <f>'POSEBNI DIO'!E17+'POSEBNI DIO'!E43</f>
        <v>1498720</v>
      </c>
      <c r="F63" s="231">
        <f>'POSEBNI DIO'!F17+'POSEBNI DIO'!F43</f>
        <v>1499170</v>
      </c>
      <c r="G63" s="231">
        <f>'POSEBNI DIO'!G17+'POSEBNI DIO'!G43</f>
        <v>1506370</v>
      </c>
    </row>
    <row r="64" spans="1:7" s="112" customFormat="1" ht="15" customHeight="1" x14ac:dyDescent="0.2">
      <c r="A64" s="237">
        <v>6</v>
      </c>
      <c r="B64" s="238" t="s">
        <v>83</v>
      </c>
      <c r="C64" s="239">
        <f>C65</f>
        <v>3244.07</v>
      </c>
      <c r="D64" s="239">
        <f>D65</f>
        <v>9763.6899999999987</v>
      </c>
      <c r="E64" s="239">
        <f>E65</f>
        <v>3000</v>
      </c>
      <c r="F64" s="229">
        <f t="shared" ref="F64:G64" si="9">F65</f>
        <v>3000</v>
      </c>
      <c r="G64" s="230">
        <f t="shared" si="9"/>
        <v>3000</v>
      </c>
    </row>
    <row r="65" spans="1:7" ht="15" customHeight="1" x14ac:dyDescent="0.2">
      <c r="A65" s="81" t="s">
        <v>82</v>
      </c>
      <c r="B65" s="82" t="s">
        <v>122</v>
      </c>
      <c r="C65" s="231">
        <f>'POSEBNI DIO'!C51</f>
        <v>3244.07</v>
      </c>
      <c r="D65" s="231">
        <f>'POSEBNI DIO'!D51</f>
        <v>9763.6899999999987</v>
      </c>
      <c r="E65" s="231">
        <f>'POSEBNI DIO'!E51</f>
        <v>3000</v>
      </c>
      <c r="F65" s="231">
        <f>'POSEBNI DIO'!F51</f>
        <v>3000</v>
      </c>
      <c r="G65" s="231">
        <f>'POSEBNI DIO'!G51</f>
        <v>3000</v>
      </c>
    </row>
    <row r="66" spans="1:7" s="20" customFormat="1" ht="15" customHeight="1" x14ac:dyDescent="0.2">
      <c r="A66" s="226">
        <v>7</v>
      </c>
      <c r="B66" s="227" t="s">
        <v>22</v>
      </c>
      <c r="C66" s="228">
        <f>C67</f>
        <v>0</v>
      </c>
      <c r="D66" s="228">
        <f>D67</f>
        <v>0</v>
      </c>
      <c r="E66" s="228">
        <f>E67</f>
        <v>0</v>
      </c>
      <c r="F66" s="229">
        <f t="shared" ref="F66:G66" si="10">F67</f>
        <v>0</v>
      </c>
      <c r="G66" s="230">
        <f t="shared" si="10"/>
        <v>0</v>
      </c>
    </row>
    <row r="67" spans="1:7" ht="15" customHeight="1" x14ac:dyDescent="0.2">
      <c r="A67" s="240" t="s">
        <v>84</v>
      </c>
      <c r="B67" s="241" t="s">
        <v>123</v>
      </c>
      <c r="C67" s="242">
        <f>'POSEBNI DIO'!C58</f>
        <v>0</v>
      </c>
      <c r="D67" s="242">
        <f>'POSEBNI DIO'!D58</f>
        <v>0</v>
      </c>
      <c r="E67" s="242">
        <f>'POSEBNI DIO'!E58</f>
        <v>0</v>
      </c>
      <c r="F67" s="242">
        <f>'POSEBNI DIO'!F58</f>
        <v>0</v>
      </c>
      <c r="G67" s="242">
        <f>'POSEBNI DIO'!G58</f>
        <v>0</v>
      </c>
    </row>
    <row r="68" spans="1:7" s="49" customFormat="1" ht="18" customHeight="1" x14ac:dyDescent="0.2">
      <c r="A68" s="213"/>
      <c r="B68" s="213"/>
      <c r="C68" s="213"/>
      <c r="D68" s="213"/>
      <c r="E68" s="213"/>
      <c r="F68" s="213"/>
      <c r="G68" s="213"/>
    </row>
    <row r="69" spans="1:7" s="49" customFormat="1" ht="18" customHeight="1" x14ac:dyDescent="0.2">
      <c r="A69" s="213"/>
      <c r="B69" s="213"/>
      <c r="C69" s="213"/>
      <c r="D69" s="213"/>
      <c r="E69" s="213"/>
      <c r="F69" s="213"/>
      <c r="G69" s="213"/>
    </row>
    <row r="70" spans="1:7" s="49" customFormat="1" ht="18" customHeight="1" x14ac:dyDescent="0.2">
      <c r="A70" s="213"/>
      <c r="B70" s="213"/>
      <c r="C70" s="213"/>
      <c r="D70" s="213"/>
      <c r="E70" s="213"/>
      <c r="F70" s="213"/>
      <c r="G70" s="213"/>
    </row>
    <row r="71" spans="1:7" s="49" customFormat="1" ht="15.75" x14ac:dyDescent="0.2">
      <c r="A71" s="284" t="s">
        <v>106</v>
      </c>
      <c r="B71" s="310"/>
      <c r="C71" s="310"/>
      <c r="D71" s="310"/>
      <c r="E71" s="310"/>
      <c r="F71" s="310"/>
    </row>
    <row r="72" spans="1:7" s="49" customFormat="1" ht="18" customHeight="1" x14ac:dyDescent="0.2">
      <c r="A72" s="213"/>
      <c r="B72" s="213"/>
      <c r="C72" s="213"/>
      <c r="D72" s="213"/>
      <c r="E72" s="213"/>
      <c r="F72" s="213"/>
      <c r="G72" s="213"/>
    </row>
    <row r="73" spans="1:7" s="49" customFormat="1" ht="57" customHeight="1" x14ac:dyDescent="0.2">
      <c r="A73" s="78" t="s">
        <v>50</v>
      </c>
      <c r="B73" s="78" t="s">
        <v>27</v>
      </c>
      <c r="C73" s="38" t="s">
        <v>124</v>
      </c>
      <c r="D73" s="38" t="s">
        <v>125</v>
      </c>
      <c r="E73" s="38" t="s">
        <v>126</v>
      </c>
      <c r="F73" s="38" t="s">
        <v>74</v>
      </c>
      <c r="G73" s="38" t="s">
        <v>127</v>
      </c>
    </row>
    <row r="74" spans="1:7" s="49" customFormat="1" ht="20.100000000000001" customHeight="1" x14ac:dyDescent="0.2">
      <c r="A74" s="156"/>
      <c r="B74" s="157" t="s">
        <v>6</v>
      </c>
      <c r="C74" s="248">
        <f>C75</f>
        <v>1571566.57</v>
      </c>
      <c r="D74" s="248">
        <f t="shared" ref="D74:G74" si="11">D75</f>
        <v>1847834.35</v>
      </c>
      <c r="E74" s="248">
        <f t="shared" si="11"/>
        <v>1726535</v>
      </c>
      <c r="F74" s="248">
        <f t="shared" si="11"/>
        <v>1720062</v>
      </c>
      <c r="G74" s="249">
        <f t="shared" si="11"/>
        <v>1694935</v>
      </c>
    </row>
    <row r="75" spans="1:7" s="246" customFormat="1" ht="15" customHeight="1" x14ac:dyDescent="0.2">
      <c r="A75" s="220" t="s">
        <v>107</v>
      </c>
      <c r="B75" s="221" t="s">
        <v>108</v>
      </c>
      <c r="C75" s="250">
        <f>C76+C77</f>
        <v>1571566.57</v>
      </c>
      <c r="D75" s="250">
        <f>D76+D77</f>
        <v>1847834.35</v>
      </c>
      <c r="E75" s="250">
        <f>E76+E77</f>
        <v>1726535</v>
      </c>
      <c r="F75" s="250">
        <f>F76+F77</f>
        <v>1720062</v>
      </c>
      <c r="G75" s="251">
        <f>G76+G77</f>
        <v>1694935</v>
      </c>
    </row>
    <row r="76" spans="1:7" s="247" customFormat="1" ht="15" customHeight="1" x14ac:dyDescent="0.2">
      <c r="A76" s="222" t="s">
        <v>109</v>
      </c>
      <c r="B76" s="223" t="s">
        <v>110</v>
      </c>
      <c r="C76" s="252">
        <f>'POSEBNI DIO'!C7</f>
        <v>1571566.57</v>
      </c>
      <c r="D76" s="252">
        <f>'POSEBNI DIO'!D7</f>
        <v>1847834.35</v>
      </c>
      <c r="E76" s="252">
        <f>'POSEBNI DIO'!E7</f>
        <v>1726535</v>
      </c>
      <c r="F76" s="252">
        <f>'POSEBNI DIO'!F7</f>
        <v>1720062</v>
      </c>
      <c r="G76" s="255">
        <f>'POSEBNI DIO'!G7</f>
        <v>1694935</v>
      </c>
    </row>
    <row r="77" spans="1:7" s="247" customFormat="1" ht="15" customHeight="1" x14ac:dyDescent="0.2">
      <c r="A77" s="224" t="s">
        <v>111</v>
      </c>
      <c r="B77" s="225" t="s">
        <v>112</v>
      </c>
      <c r="C77" s="253">
        <v>0</v>
      </c>
      <c r="D77" s="253">
        <v>0</v>
      </c>
      <c r="E77" s="253">
        <v>0</v>
      </c>
      <c r="F77" s="253">
        <v>0</v>
      </c>
      <c r="G77" s="254">
        <v>0</v>
      </c>
    </row>
    <row r="78" spans="1:7" s="49" customFormat="1" ht="18" customHeight="1" x14ac:dyDescent="0.2">
      <c r="A78" s="213"/>
      <c r="B78" s="213"/>
      <c r="C78" s="213"/>
      <c r="D78" s="213"/>
      <c r="E78" s="213"/>
      <c r="F78" s="213"/>
      <c r="G78" s="213"/>
    </row>
    <row r="79" spans="1:7" s="49" customFormat="1" ht="18" customHeight="1" x14ac:dyDescent="0.2">
      <c r="A79" s="213"/>
      <c r="B79" s="213"/>
      <c r="C79" s="213"/>
      <c r="D79" s="213"/>
      <c r="E79" s="213"/>
      <c r="F79" s="213"/>
      <c r="G79" s="213"/>
    </row>
    <row r="80" spans="1:7" s="49" customFormat="1" ht="18" customHeight="1" x14ac:dyDescent="0.2">
      <c r="A80" s="213"/>
      <c r="B80" s="213"/>
      <c r="C80" s="213"/>
      <c r="D80" s="213"/>
      <c r="E80" s="213"/>
      <c r="F80" s="213"/>
      <c r="G80" s="213"/>
    </row>
    <row r="81" spans="1:7" s="49" customFormat="1" ht="18" customHeight="1" x14ac:dyDescent="0.2">
      <c r="A81" s="213"/>
      <c r="B81" s="213"/>
      <c r="C81" s="213"/>
      <c r="D81" s="213"/>
      <c r="E81" s="213"/>
      <c r="F81" s="213"/>
      <c r="G81" s="213"/>
    </row>
    <row r="82" spans="1:7" s="49" customFormat="1" ht="18" customHeight="1" x14ac:dyDescent="0.2">
      <c r="A82" s="213"/>
      <c r="B82" s="213"/>
      <c r="C82" s="213"/>
      <c r="D82" s="213"/>
      <c r="E82" s="213"/>
      <c r="F82" s="213"/>
      <c r="G82" s="213"/>
    </row>
    <row r="83" spans="1:7" s="49" customFormat="1" ht="18" customHeight="1" x14ac:dyDescent="0.2">
      <c r="A83" s="213"/>
      <c r="B83" s="213"/>
      <c r="C83" s="213"/>
      <c r="D83" s="213"/>
      <c r="E83" s="213"/>
      <c r="F83" s="213"/>
      <c r="G83" s="213"/>
    </row>
    <row r="84" spans="1:7" s="49" customFormat="1" ht="18" customHeight="1" x14ac:dyDescent="0.2">
      <c r="A84" s="257"/>
      <c r="B84" s="257"/>
      <c r="C84" s="257"/>
      <c r="D84" s="257"/>
      <c r="E84" s="257"/>
      <c r="F84" s="257"/>
      <c r="G84" s="257"/>
    </row>
    <row r="85" spans="1:7" s="49" customFormat="1" ht="18" customHeight="1" x14ac:dyDescent="0.2">
      <c r="A85" s="257"/>
      <c r="B85" s="257"/>
      <c r="C85" s="257"/>
      <c r="D85" s="257"/>
      <c r="E85" s="257"/>
      <c r="F85" s="257"/>
      <c r="G85" s="257"/>
    </row>
    <row r="86" spans="1:7" s="49" customFormat="1" ht="18" customHeight="1" x14ac:dyDescent="0.2">
      <c r="A86" s="257"/>
      <c r="B86" s="257"/>
      <c r="C86" s="257"/>
      <c r="D86" s="257"/>
      <c r="E86" s="257"/>
      <c r="F86" s="257"/>
      <c r="G86" s="257"/>
    </row>
    <row r="87" spans="1:7" s="49" customFormat="1" ht="18" customHeight="1" x14ac:dyDescent="0.2">
      <c r="A87" s="257"/>
      <c r="B87" s="257"/>
      <c r="C87" s="257"/>
      <c r="D87" s="257"/>
      <c r="E87" s="257"/>
      <c r="F87" s="257"/>
      <c r="G87" s="257"/>
    </row>
    <row r="88" spans="1:7" s="49" customFormat="1" ht="18" customHeight="1" x14ac:dyDescent="0.2">
      <c r="A88" s="257"/>
      <c r="B88" s="257"/>
      <c r="C88" s="257"/>
      <c r="D88" s="257"/>
      <c r="E88" s="257"/>
      <c r="F88" s="257"/>
      <c r="G88" s="257"/>
    </row>
    <row r="89" spans="1:7" s="49" customFormat="1" ht="18" customHeight="1" x14ac:dyDescent="0.2">
      <c r="A89" s="257"/>
      <c r="B89" s="257"/>
      <c r="C89" s="257"/>
      <c r="D89" s="257"/>
      <c r="E89" s="257"/>
      <c r="F89" s="257"/>
      <c r="G89" s="257"/>
    </row>
    <row r="90" spans="1:7" s="49" customFormat="1" ht="18" customHeight="1" x14ac:dyDescent="0.2">
      <c r="A90" s="257"/>
      <c r="B90" s="257"/>
      <c r="C90" s="257"/>
      <c r="D90" s="257"/>
      <c r="E90" s="257"/>
      <c r="F90" s="257"/>
      <c r="G90" s="257"/>
    </row>
    <row r="91" spans="1:7" s="49" customFormat="1" ht="18" customHeight="1" x14ac:dyDescent="0.2">
      <c r="A91" s="257"/>
      <c r="B91" s="257"/>
      <c r="C91" s="257"/>
      <c r="D91" s="257"/>
      <c r="E91" s="257"/>
      <c r="F91" s="257"/>
      <c r="G91" s="257"/>
    </row>
    <row r="92" spans="1:7" s="49" customFormat="1" ht="18" customHeight="1" x14ac:dyDescent="0.2">
      <c r="A92" s="257"/>
      <c r="B92" s="257"/>
      <c r="C92" s="257"/>
      <c r="D92" s="257"/>
      <c r="E92" s="257"/>
      <c r="F92" s="257"/>
      <c r="G92" s="257"/>
    </row>
    <row r="93" spans="1:7" s="49" customFormat="1" ht="18" customHeight="1" x14ac:dyDescent="0.2">
      <c r="A93" s="257"/>
      <c r="B93" s="257"/>
      <c r="C93" s="257"/>
      <c r="D93" s="257"/>
      <c r="E93" s="257"/>
      <c r="F93" s="257"/>
      <c r="G93" s="257"/>
    </row>
    <row r="94" spans="1:7" s="49" customFormat="1" ht="18" customHeight="1" x14ac:dyDescent="0.2">
      <c r="A94" s="257"/>
      <c r="B94" s="257"/>
      <c r="C94" s="257"/>
      <c r="D94" s="257"/>
      <c r="E94" s="257"/>
      <c r="F94" s="257"/>
      <c r="G94" s="257"/>
    </row>
    <row r="95" spans="1:7" s="49" customFormat="1" ht="18" customHeight="1" x14ac:dyDescent="0.2">
      <c r="A95" s="257"/>
      <c r="B95" s="257"/>
      <c r="C95" s="257"/>
      <c r="D95" s="257"/>
      <c r="E95" s="257"/>
      <c r="F95" s="257"/>
      <c r="G95" s="257"/>
    </row>
    <row r="96" spans="1:7" s="49" customFormat="1" ht="18" customHeight="1" x14ac:dyDescent="0.2">
      <c r="A96" s="257"/>
      <c r="B96" s="257"/>
      <c r="C96" s="257"/>
      <c r="D96" s="257"/>
      <c r="E96" s="257"/>
      <c r="F96" s="257"/>
      <c r="G96" s="257"/>
    </row>
    <row r="97" spans="1:7" s="49" customFormat="1" ht="18" customHeight="1" x14ac:dyDescent="0.2">
      <c r="A97" s="257"/>
      <c r="B97" s="257"/>
      <c r="C97" s="257"/>
      <c r="D97" s="257"/>
      <c r="E97" s="257"/>
      <c r="F97" s="257"/>
      <c r="G97" s="257"/>
    </row>
    <row r="98" spans="1:7" s="49" customFormat="1" ht="18" customHeight="1" x14ac:dyDescent="0.2">
      <c r="A98" s="257"/>
      <c r="B98" s="257"/>
      <c r="C98" s="257"/>
      <c r="D98" s="257"/>
      <c r="E98" s="257"/>
      <c r="F98" s="257"/>
      <c r="G98" s="257"/>
    </row>
    <row r="99" spans="1:7" s="49" customFormat="1" ht="18" customHeight="1" x14ac:dyDescent="0.2">
      <c r="A99" s="257"/>
      <c r="B99" s="257"/>
      <c r="C99" s="257"/>
      <c r="D99" s="257"/>
      <c r="E99" s="257"/>
      <c r="F99" s="257"/>
      <c r="G99" s="257"/>
    </row>
    <row r="100" spans="1:7" s="49" customFormat="1" ht="18" customHeight="1" x14ac:dyDescent="0.2">
      <c r="A100" s="257"/>
      <c r="B100" s="257"/>
      <c r="C100" s="257"/>
      <c r="D100" s="257"/>
      <c r="E100" s="257"/>
      <c r="F100" s="257"/>
      <c r="G100" s="257"/>
    </row>
    <row r="101" spans="1:7" s="49" customFormat="1" ht="18" customHeight="1" x14ac:dyDescent="0.2">
      <c r="A101" s="257"/>
      <c r="B101" s="257"/>
      <c r="C101" s="257"/>
      <c r="D101" s="257"/>
      <c r="E101" s="257"/>
      <c r="F101" s="257"/>
      <c r="G101" s="257"/>
    </row>
    <row r="102" spans="1:7" s="49" customFormat="1" ht="18" customHeight="1" x14ac:dyDescent="0.2">
      <c r="A102" s="257"/>
      <c r="B102" s="257"/>
      <c r="C102" s="257"/>
      <c r="D102" s="257"/>
      <c r="E102" s="257"/>
      <c r="F102" s="257"/>
      <c r="G102" s="257"/>
    </row>
    <row r="103" spans="1:7" s="49" customFormat="1" ht="18" customHeight="1" x14ac:dyDescent="0.2">
      <c r="A103" s="257"/>
      <c r="B103" s="257"/>
      <c r="C103" s="257"/>
      <c r="D103" s="257"/>
      <c r="E103" s="257"/>
      <c r="F103" s="257"/>
      <c r="G103" s="257"/>
    </row>
    <row r="104" spans="1:7" s="49" customFormat="1" ht="18" customHeight="1" x14ac:dyDescent="0.2">
      <c r="A104" s="257"/>
      <c r="B104" s="257"/>
      <c r="C104" s="257"/>
      <c r="D104" s="257"/>
      <c r="E104" s="257"/>
      <c r="F104" s="257"/>
      <c r="G104" s="257"/>
    </row>
    <row r="105" spans="1:7" s="49" customFormat="1" ht="18" customHeight="1" x14ac:dyDescent="0.2">
      <c r="A105" s="257"/>
      <c r="B105" s="257"/>
      <c r="C105" s="257"/>
      <c r="D105" s="257"/>
      <c r="E105" s="257"/>
      <c r="F105" s="257"/>
      <c r="G105" s="257"/>
    </row>
    <row r="106" spans="1:7" ht="19.899999999999999" customHeight="1" x14ac:dyDescent="0.25">
      <c r="A106" s="311" t="s">
        <v>129</v>
      </c>
      <c r="B106" s="311"/>
      <c r="C106" s="311"/>
      <c r="D106" s="311"/>
      <c r="E106" s="311"/>
      <c r="F106" s="311"/>
      <c r="G106" s="311"/>
    </row>
    <row r="107" spans="1:7" ht="19.899999999999999" customHeight="1" x14ac:dyDescent="0.25">
      <c r="A107" s="258"/>
      <c r="B107" s="258"/>
      <c r="C107" s="258"/>
      <c r="D107" s="258"/>
      <c r="E107" s="258"/>
      <c r="F107" s="258"/>
      <c r="G107" s="258"/>
    </row>
    <row r="108" spans="1:7" s="23" customFormat="1" ht="57.6" customHeight="1" x14ac:dyDescent="0.2">
      <c r="A108" s="78" t="s">
        <v>50</v>
      </c>
      <c r="B108" s="78" t="s">
        <v>27</v>
      </c>
      <c r="C108" s="38" t="s">
        <v>124</v>
      </c>
      <c r="D108" s="38" t="s">
        <v>125</v>
      </c>
      <c r="E108" s="38" t="s">
        <v>126</v>
      </c>
      <c r="F108" s="38" t="s">
        <v>74</v>
      </c>
      <c r="G108" s="38" t="s">
        <v>127</v>
      </c>
    </row>
    <row r="109" spans="1:7" s="26" customFormat="1" ht="20.100000000000001" customHeight="1" x14ac:dyDescent="0.2">
      <c r="A109" s="156"/>
      <c r="B109" s="176" t="s">
        <v>130</v>
      </c>
      <c r="C109" s="177">
        <f>C110</f>
        <v>14166.310000000001</v>
      </c>
      <c r="D109" s="177">
        <f t="shared" ref="D109:G109" si="12">D110</f>
        <v>14220.04</v>
      </c>
      <c r="E109" s="177">
        <f t="shared" si="12"/>
        <v>-115000</v>
      </c>
      <c r="F109" s="177">
        <f t="shared" si="12"/>
        <v>-120600</v>
      </c>
      <c r="G109" s="178">
        <f t="shared" si="12"/>
        <v>-121200</v>
      </c>
    </row>
    <row r="110" spans="1:7" s="26" customFormat="1" ht="20.100000000000001" customHeight="1" x14ac:dyDescent="0.2">
      <c r="A110" s="150">
        <v>9</v>
      </c>
      <c r="B110" s="165" t="s">
        <v>131</v>
      </c>
      <c r="C110" s="166">
        <f t="shared" ref="C110:G110" si="13">C111</f>
        <v>14166.310000000001</v>
      </c>
      <c r="D110" s="166">
        <f t="shared" si="13"/>
        <v>14220.04</v>
      </c>
      <c r="E110" s="166">
        <f t="shared" si="13"/>
        <v>-115000</v>
      </c>
      <c r="F110" s="166">
        <f t="shared" si="13"/>
        <v>-120600</v>
      </c>
      <c r="G110" s="167">
        <f t="shared" si="13"/>
        <v>-121200</v>
      </c>
    </row>
    <row r="111" spans="1:7" s="264" customFormat="1" ht="15" customHeight="1" x14ac:dyDescent="0.2">
      <c r="A111" s="259">
        <v>92</v>
      </c>
      <c r="B111" s="260" t="s">
        <v>132</v>
      </c>
      <c r="C111" s="261">
        <f>SUM(C112:C116)</f>
        <v>14166.310000000001</v>
      </c>
      <c r="D111" s="262">
        <f>SUM(D112:D116)</f>
        <v>14220.04</v>
      </c>
      <c r="E111" s="262">
        <f>SUM(E112:E116)</f>
        <v>-115000</v>
      </c>
      <c r="F111" s="262">
        <f>SUM(F112:F116)</f>
        <v>-120600</v>
      </c>
      <c r="G111" s="263">
        <f>SUM(G112:G116)</f>
        <v>-121200</v>
      </c>
    </row>
    <row r="112" spans="1:7" s="196" customFormat="1" ht="15" customHeight="1" x14ac:dyDescent="0.2">
      <c r="A112" s="265" t="s">
        <v>77</v>
      </c>
      <c r="B112" s="266" t="s">
        <v>133</v>
      </c>
      <c r="C112" s="267">
        <v>13530.43</v>
      </c>
      <c r="D112" s="267">
        <v>11718.08</v>
      </c>
      <c r="E112" s="267">
        <v>5000</v>
      </c>
      <c r="F112" s="267">
        <v>0</v>
      </c>
      <c r="G112" s="268">
        <v>0</v>
      </c>
    </row>
    <row r="113" spans="1:7" s="196" customFormat="1" ht="15" customHeight="1" x14ac:dyDescent="0.2">
      <c r="A113" s="265" t="s">
        <v>78</v>
      </c>
      <c r="B113" s="266" t="s">
        <v>134</v>
      </c>
      <c r="C113" s="267">
        <v>53.12</v>
      </c>
      <c r="D113" s="269">
        <v>0</v>
      </c>
      <c r="E113" s="267">
        <v>0</v>
      </c>
      <c r="F113" s="267">
        <v>0</v>
      </c>
      <c r="G113" s="268">
        <v>0</v>
      </c>
    </row>
    <row r="114" spans="1:7" s="196" customFormat="1" ht="15" customHeight="1" x14ac:dyDescent="0.2">
      <c r="A114" s="265" t="s">
        <v>79</v>
      </c>
      <c r="B114" s="266" t="s">
        <v>135</v>
      </c>
      <c r="C114" s="267">
        <v>497.23</v>
      </c>
      <c r="D114" s="267">
        <v>553.27</v>
      </c>
      <c r="E114" s="267">
        <v>0</v>
      </c>
      <c r="F114" s="267">
        <v>0</v>
      </c>
      <c r="G114" s="268">
        <v>0</v>
      </c>
    </row>
    <row r="115" spans="1:7" s="196" customFormat="1" ht="15" customHeight="1" x14ac:dyDescent="0.2">
      <c r="A115" s="276" t="s">
        <v>79</v>
      </c>
      <c r="B115" s="277" t="s">
        <v>137</v>
      </c>
      <c r="C115" s="278">
        <v>0</v>
      </c>
      <c r="D115" s="278">
        <v>0</v>
      </c>
      <c r="E115" s="278">
        <v>-120000</v>
      </c>
      <c r="F115" s="278">
        <v>-120600</v>
      </c>
      <c r="G115" s="279">
        <v>-121200</v>
      </c>
    </row>
    <row r="116" spans="1:7" s="196" customFormat="1" ht="15" customHeight="1" x14ac:dyDescent="0.2">
      <c r="A116" s="270" t="s">
        <v>82</v>
      </c>
      <c r="B116" s="271" t="s">
        <v>136</v>
      </c>
      <c r="C116" s="272">
        <v>85.53</v>
      </c>
      <c r="D116" s="272">
        <v>1948.69</v>
      </c>
      <c r="E116" s="272">
        <v>0</v>
      </c>
      <c r="F116" s="272">
        <v>0</v>
      </c>
      <c r="G116" s="273">
        <v>0</v>
      </c>
    </row>
    <row r="117" spans="1:7" ht="20.100000000000001" customHeight="1" x14ac:dyDescent="0.2">
      <c r="C117" s="111"/>
      <c r="D117" s="111"/>
      <c r="E117" s="111"/>
      <c r="F117" s="120"/>
      <c r="G117" s="120"/>
    </row>
    <row r="118" spans="1:7" ht="20.100000000000001" customHeight="1" x14ac:dyDescent="0.2">
      <c r="C118" s="109"/>
      <c r="D118" s="109"/>
      <c r="E118" s="109"/>
      <c r="F118" s="120"/>
      <c r="G118" s="120"/>
    </row>
    <row r="119" spans="1:7" ht="20.100000000000001" customHeight="1" x14ac:dyDescent="0.2">
      <c r="D119" s="119"/>
      <c r="E119" s="119"/>
      <c r="F119" s="120"/>
      <c r="G119" s="120"/>
    </row>
    <row r="120" spans="1:7" x14ac:dyDescent="0.2">
      <c r="D120" s="119"/>
      <c r="E120" s="119"/>
      <c r="F120" s="120"/>
      <c r="G120" s="120"/>
    </row>
    <row r="121" spans="1:7" x14ac:dyDescent="0.2">
      <c r="D121" s="119"/>
      <c r="E121" s="119"/>
      <c r="F121" s="120"/>
      <c r="G121" s="120"/>
    </row>
    <row r="122" spans="1:7" x14ac:dyDescent="0.2">
      <c r="D122" s="119"/>
      <c r="E122" s="119"/>
      <c r="F122" s="120"/>
      <c r="G122" s="120"/>
    </row>
    <row r="123" spans="1:7" x14ac:dyDescent="0.2">
      <c r="D123" s="119"/>
      <c r="E123" s="119"/>
      <c r="F123" s="120"/>
      <c r="G123" s="120"/>
    </row>
    <row r="124" spans="1:7" x14ac:dyDescent="0.2">
      <c r="D124" s="119"/>
      <c r="E124" s="119"/>
      <c r="F124" s="120"/>
      <c r="G124" s="120"/>
    </row>
    <row r="125" spans="1:7" x14ac:dyDescent="0.2">
      <c r="D125" s="119"/>
      <c r="E125" s="119"/>
      <c r="F125" s="120"/>
      <c r="G125" s="120"/>
    </row>
    <row r="126" spans="1:7" x14ac:dyDescent="0.2">
      <c r="D126" s="119"/>
      <c r="E126" s="119"/>
      <c r="F126" s="120"/>
      <c r="G126" s="120"/>
    </row>
    <row r="127" spans="1:7" x14ac:dyDescent="0.2">
      <c r="D127" s="119"/>
      <c r="E127" s="119"/>
      <c r="F127" s="120"/>
      <c r="G127" s="120"/>
    </row>
    <row r="128" spans="1:7" x14ac:dyDescent="0.2">
      <c r="D128" s="119"/>
      <c r="E128" s="119"/>
      <c r="F128" s="120"/>
      <c r="G128" s="120"/>
    </row>
    <row r="129" spans="4:7" x14ac:dyDescent="0.2">
      <c r="D129" s="119"/>
      <c r="E129" s="119"/>
      <c r="F129" s="120"/>
      <c r="G129" s="120"/>
    </row>
    <row r="130" spans="4:7" x14ac:dyDescent="0.2">
      <c r="D130" s="119"/>
      <c r="E130" s="119"/>
      <c r="F130" s="120"/>
      <c r="G130" s="120"/>
    </row>
    <row r="131" spans="4:7" x14ac:dyDescent="0.2">
      <c r="D131" s="119"/>
      <c r="E131" s="119"/>
      <c r="F131" s="120"/>
      <c r="G131" s="120"/>
    </row>
    <row r="132" spans="4:7" x14ac:dyDescent="0.2">
      <c r="D132" s="119"/>
      <c r="E132" s="119"/>
      <c r="F132" s="120"/>
      <c r="G132" s="120"/>
    </row>
  </sheetData>
  <sheetProtection algorithmName="SHA-512" hashValue="3zzT8BApRAy7uYePchmkUMjgKMZ7dEDZiXIzPJ7vaxlvfuQ7UNwAyP8KensRdw4Llf+ofmNq6MV5Rhvvb7UsRQ==" saltValue="ouUdinwVDFkT2PwlwpbJDg==" spinCount="100000" sheet="1" objects="1" scenarios="1"/>
  <mergeCells count="8">
    <mergeCell ref="A51:G51"/>
    <mergeCell ref="A71:F71"/>
    <mergeCell ref="A106:G106"/>
    <mergeCell ref="A1:G1"/>
    <mergeCell ref="A3:G3"/>
    <mergeCell ref="A5:G5"/>
    <mergeCell ref="A7:G7"/>
    <mergeCell ref="A32:G32"/>
  </mergeCells>
  <pageMargins left="0.70866141732283472" right="0.70866141732283472" top="0.74803149606299213" bottom="0.59055118110236227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1"/>
  <sheetViews>
    <sheetView workbookViewId="0">
      <selection activeCell="A41" sqref="A41:XFD51"/>
    </sheetView>
  </sheetViews>
  <sheetFormatPr defaultColWidth="8.85546875" defaultRowHeight="12.75" x14ac:dyDescent="0.2"/>
  <cols>
    <col min="1" max="1" width="8.85546875" style="46" customWidth="1"/>
    <col min="2" max="2" width="42.140625" style="46" customWidth="1"/>
    <col min="3" max="7" width="24.85546875" style="46" customWidth="1"/>
    <col min="8" max="16384" width="8.85546875" style="46"/>
  </cols>
  <sheetData>
    <row r="1" spans="1:7" s="49" customFormat="1" ht="37.15" customHeight="1" x14ac:dyDescent="0.2">
      <c r="A1" s="284" t="str">
        <f>SAŽETAK!A1:J1</f>
        <v>FINANCIJSKI PLAN ELEKTROTEHNIČKE I EKONOMSKE ŠKOLE NOVA GRADIŠKA
ZA 2026. I PROJEKCIJA ZA 2027. I 2028. GODINU</v>
      </c>
      <c r="B1" s="284"/>
      <c r="C1" s="284"/>
      <c r="D1" s="284"/>
      <c r="E1" s="284"/>
      <c r="F1" s="284"/>
      <c r="G1" s="284"/>
    </row>
    <row r="2" spans="1:7" ht="18" x14ac:dyDescent="0.2">
      <c r="A2" s="32"/>
      <c r="B2" s="32"/>
      <c r="C2" s="32"/>
      <c r="D2" s="32"/>
      <c r="E2" s="32"/>
      <c r="F2" s="32"/>
      <c r="G2" s="32"/>
    </row>
    <row r="3" spans="1:7" ht="15.75" x14ac:dyDescent="0.2">
      <c r="A3" s="284" t="s">
        <v>24</v>
      </c>
      <c r="B3" s="284"/>
      <c r="C3" s="284"/>
      <c r="D3" s="284"/>
      <c r="E3" s="284"/>
      <c r="F3" s="312"/>
      <c r="G3" s="312"/>
    </row>
    <row r="4" spans="1:7" ht="18" x14ac:dyDescent="0.2">
      <c r="A4" s="32"/>
      <c r="B4" s="32"/>
      <c r="C4" s="32"/>
      <c r="D4" s="32"/>
      <c r="E4" s="32"/>
      <c r="F4" s="30"/>
      <c r="G4" s="30"/>
    </row>
    <row r="5" spans="1:7" ht="15.75" x14ac:dyDescent="0.25">
      <c r="A5" s="284" t="s">
        <v>113</v>
      </c>
      <c r="B5" s="289"/>
      <c r="C5" s="289"/>
      <c r="D5" s="289"/>
      <c r="E5" s="289"/>
      <c r="F5" s="289"/>
      <c r="G5" s="289"/>
    </row>
    <row r="6" spans="1:7" ht="18" x14ac:dyDescent="0.2">
      <c r="A6" s="32"/>
      <c r="B6" s="32"/>
      <c r="C6" s="32"/>
      <c r="D6" s="32"/>
      <c r="E6" s="32"/>
      <c r="F6" s="30"/>
      <c r="G6" s="30"/>
    </row>
    <row r="7" spans="1:7" ht="57" customHeight="1" x14ac:dyDescent="0.2">
      <c r="A7" s="78" t="s">
        <v>50</v>
      </c>
      <c r="B7" s="78" t="s">
        <v>27</v>
      </c>
      <c r="C7" s="38" t="s">
        <v>124</v>
      </c>
      <c r="D7" s="38" t="s">
        <v>125</v>
      </c>
      <c r="E7" s="38" t="s">
        <v>126</v>
      </c>
      <c r="F7" s="38" t="s">
        <v>74</v>
      </c>
      <c r="G7" s="38" t="s">
        <v>127</v>
      </c>
    </row>
    <row r="8" spans="1:7" s="72" customFormat="1" ht="20.100000000000001" customHeight="1" x14ac:dyDescent="0.2">
      <c r="A8" s="136"/>
      <c r="B8" s="137" t="s">
        <v>51</v>
      </c>
      <c r="C8" s="138">
        <f>C9</f>
        <v>0</v>
      </c>
      <c r="D8" s="138">
        <f t="shared" ref="D8:G9" si="0">D9</f>
        <v>0</v>
      </c>
      <c r="E8" s="138">
        <f t="shared" si="0"/>
        <v>0</v>
      </c>
      <c r="F8" s="138">
        <f t="shared" si="0"/>
        <v>0</v>
      </c>
      <c r="G8" s="139">
        <f t="shared" si="0"/>
        <v>0</v>
      </c>
    </row>
    <row r="9" spans="1:7" s="73" customFormat="1" ht="20.100000000000001" customHeight="1" x14ac:dyDescent="0.2">
      <c r="A9" s="140">
        <v>8</v>
      </c>
      <c r="B9" s="141" t="s">
        <v>28</v>
      </c>
      <c r="C9" s="142">
        <f>C10</f>
        <v>0</v>
      </c>
      <c r="D9" s="142">
        <f t="shared" si="0"/>
        <v>0</v>
      </c>
      <c r="E9" s="142">
        <f t="shared" si="0"/>
        <v>0</v>
      </c>
      <c r="F9" s="142">
        <f t="shared" si="0"/>
        <v>0</v>
      </c>
      <c r="G9" s="143">
        <f t="shared" si="0"/>
        <v>0</v>
      </c>
    </row>
    <row r="10" spans="1:7" s="1" customFormat="1" ht="15" customHeight="1" x14ac:dyDescent="0.2">
      <c r="A10" s="144">
        <v>84</v>
      </c>
      <c r="B10" s="145" t="s">
        <v>29</v>
      </c>
      <c r="C10" s="57">
        <v>0</v>
      </c>
      <c r="D10" s="57">
        <v>0</v>
      </c>
      <c r="E10" s="57">
        <v>0</v>
      </c>
      <c r="F10" s="57">
        <v>0</v>
      </c>
      <c r="G10" s="58">
        <v>0</v>
      </c>
    </row>
    <row r="11" spans="1:7" s="1" customFormat="1" ht="15" customHeight="1" x14ac:dyDescent="0.2">
      <c r="A11" s="180"/>
      <c r="B11" s="181"/>
      <c r="C11" s="182"/>
      <c r="D11" s="182"/>
      <c r="E11" s="182"/>
      <c r="F11" s="182"/>
      <c r="G11" s="182"/>
    </row>
    <row r="12" spans="1:7" s="73" customFormat="1" ht="20.100000000000001" customHeight="1" x14ac:dyDescent="0.2">
      <c r="A12" s="146"/>
      <c r="B12" s="147" t="s">
        <v>52</v>
      </c>
      <c r="C12" s="148">
        <f>C13</f>
        <v>0</v>
      </c>
      <c r="D12" s="148">
        <f t="shared" ref="D12:G13" si="1">D13</f>
        <v>0</v>
      </c>
      <c r="E12" s="148">
        <f t="shared" si="1"/>
        <v>0</v>
      </c>
      <c r="F12" s="148">
        <f t="shared" si="1"/>
        <v>0</v>
      </c>
      <c r="G12" s="149">
        <f t="shared" si="1"/>
        <v>0</v>
      </c>
    </row>
    <row r="13" spans="1:7" s="73" customFormat="1" ht="20.100000000000001" customHeight="1" x14ac:dyDescent="0.2">
      <c r="A13" s="150">
        <v>5</v>
      </c>
      <c r="B13" s="98" t="s">
        <v>30</v>
      </c>
      <c r="C13" s="142">
        <f>C14</f>
        <v>0</v>
      </c>
      <c r="D13" s="142">
        <f t="shared" si="1"/>
        <v>0</v>
      </c>
      <c r="E13" s="142">
        <f t="shared" si="1"/>
        <v>0</v>
      </c>
      <c r="F13" s="142">
        <f t="shared" si="1"/>
        <v>0</v>
      </c>
      <c r="G13" s="143">
        <f t="shared" si="1"/>
        <v>0</v>
      </c>
    </row>
    <row r="14" spans="1:7" s="1" customFormat="1" ht="15" customHeight="1" x14ac:dyDescent="0.2">
      <c r="A14" s="151">
        <v>54</v>
      </c>
      <c r="B14" s="152" t="s">
        <v>31</v>
      </c>
      <c r="C14" s="153">
        <v>0</v>
      </c>
      <c r="D14" s="153">
        <v>0</v>
      </c>
      <c r="E14" s="153">
        <v>0</v>
      </c>
      <c r="F14" s="153">
        <v>0</v>
      </c>
      <c r="G14" s="154">
        <v>0</v>
      </c>
    </row>
    <row r="16" spans="1:7" s="49" customFormat="1" x14ac:dyDescent="0.2"/>
    <row r="18" spans="1:10" s="29" customFormat="1" ht="20.100000000000001" customHeight="1" x14ac:dyDescent="0.2">
      <c r="A18" s="284" t="s">
        <v>114</v>
      </c>
      <c r="B18" s="284"/>
      <c r="C18" s="284"/>
      <c r="D18" s="284"/>
      <c r="E18" s="284"/>
      <c r="F18" s="284"/>
      <c r="G18" s="284"/>
    </row>
    <row r="19" spans="1:10" s="45" customFormat="1" ht="15" customHeight="1" x14ac:dyDescent="0.2">
      <c r="A19" s="214"/>
      <c r="B19" s="214"/>
      <c r="C19" s="214"/>
      <c r="D19" s="214"/>
      <c r="E19" s="214"/>
      <c r="F19" s="214"/>
      <c r="G19" s="214"/>
      <c r="H19" s="101"/>
      <c r="I19" s="67"/>
      <c r="J19" s="71"/>
    </row>
    <row r="20" spans="1:10" s="23" customFormat="1" ht="57" customHeight="1" x14ac:dyDescent="0.2">
      <c r="A20" s="78" t="s">
        <v>50</v>
      </c>
      <c r="B20" s="78" t="s">
        <v>27</v>
      </c>
      <c r="C20" s="38" t="s">
        <v>71</v>
      </c>
      <c r="D20" s="38" t="s">
        <v>72</v>
      </c>
      <c r="E20" s="38" t="s">
        <v>73</v>
      </c>
      <c r="F20" s="38" t="s">
        <v>49</v>
      </c>
      <c r="G20" s="38" t="s">
        <v>74</v>
      </c>
    </row>
    <row r="21" spans="1:10" s="3" customFormat="1" ht="20.100000000000001" customHeight="1" x14ac:dyDescent="0.2">
      <c r="A21" s="121"/>
      <c r="B21" s="122" t="s">
        <v>51</v>
      </c>
      <c r="C21" s="123">
        <f>C22+C24</f>
        <v>0</v>
      </c>
      <c r="D21" s="123">
        <f>D22+D24</f>
        <v>0</v>
      </c>
      <c r="E21" s="123">
        <f>E22+E24</f>
        <v>0</v>
      </c>
      <c r="F21" s="123">
        <f>F22+F24</f>
        <v>0</v>
      </c>
      <c r="G21" s="123">
        <f>G22+G24</f>
        <v>0</v>
      </c>
    </row>
    <row r="22" spans="1:10" s="109" customFormat="1" ht="15" customHeight="1" x14ac:dyDescent="0.2">
      <c r="A22" s="105">
        <v>1</v>
      </c>
      <c r="B22" s="106" t="s">
        <v>13</v>
      </c>
      <c r="C22" s="107">
        <f>C23</f>
        <v>0</v>
      </c>
      <c r="D22" s="107">
        <f>D23</f>
        <v>0</v>
      </c>
      <c r="E22" s="107">
        <f>E23</f>
        <v>0</v>
      </c>
      <c r="F22" s="108">
        <f>IF(C22=0,0,E22/C22*100)</f>
        <v>0</v>
      </c>
      <c r="G22" s="108">
        <f>IF(D22=0,0,E22/D22*100)</f>
        <v>0</v>
      </c>
    </row>
    <row r="23" spans="1:10" s="111" customFormat="1" ht="15" customHeight="1" x14ac:dyDescent="0.2">
      <c r="A23" s="199" t="s">
        <v>85</v>
      </c>
      <c r="B23" s="27" t="s">
        <v>13</v>
      </c>
      <c r="C23" s="110">
        <v>0</v>
      </c>
      <c r="D23" s="110">
        <v>0</v>
      </c>
      <c r="E23" s="110">
        <v>0</v>
      </c>
      <c r="F23" s="197">
        <v>0</v>
      </c>
      <c r="G23" s="197">
        <v>0</v>
      </c>
    </row>
    <row r="24" spans="1:10" s="109" customFormat="1" ht="15" customHeight="1" x14ac:dyDescent="0.2">
      <c r="A24" s="105">
        <v>3</v>
      </c>
      <c r="B24" s="106" t="s">
        <v>14</v>
      </c>
      <c r="C24" s="107">
        <f>C25</f>
        <v>0</v>
      </c>
      <c r="D24" s="107">
        <f>D25</f>
        <v>0</v>
      </c>
      <c r="E24" s="107">
        <f>E25</f>
        <v>0</v>
      </c>
      <c r="F24" s="108">
        <f t="shared" ref="F24:F25" si="2">IF(C24=0,0,E24/C24*100)</f>
        <v>0</v>
      </c>
      <c r="G24" s="108">
        <f t="shared" ref="G24:G25" si="3">IF(D24=0,0,E24/D24*100)</f>
        <v>0</v>
      </c>
    </row>
    <row r="25" spans="1:10" s="111" customFormat="1" ht="15" customHeight="1" x14ac:dyDescent="0.2">
      <c r="A25" s="28" t="s">
        <v>77</v>
      </c>
      <c r="B25" s="27" t="s">
        <v>14</v>
      </c>
      <c r="C25" s="110">
        <v>0</v>
      </c>
      <c r="D25" s="110">
        <v>0</v>
      </c>
      <c r="E25" s="110">
        <v>0</v>
      </c>
      <c r="F25" s="197">
        <f t="shared" si="2"/>
        <v>0</v>
      </c>
      <c r="G25" s="197">
        <f t="shared" si="3"/>
        <v>0</v>
      </c>
    </row>
    <row r="26" spans="1:10" s="3" customFormat="1" ht="20.100000000000001" customHeight="1" x14ac:dyDescent="0.2">
      <c r="A26" s="124"/>
      <c r="B26" s="125"/>
      <c r="C26" s="126"/>
      <c r="D26" s="126"/>
      <c r="E26" s="126"/>
      <c r="F26" s="127"/>
      <c r="G26" s="127"/>
    </row>
    <row r="27" spans="1:10" s="3" customFormat="1" ht="20.100000000000001" customHeight="1" x14ac:dyDescent="0.2">
      <c r="A27" s="121"/>
      <c r="B27" s="122" t="s">
        <v>52</v>
      </c>
      <c r="C27" s="123">
        <f>C28+C30</f>
        <v>0</v>
      </c>
      <c r="D27" s="123">
        <f>D28+D30</f>
        <v>0</v>
      </c>
      <c r="E27" s="123">
        <f>E28+E30</f>
        <v>0</v>
      </c>
      <c r="F27" s="123">
        <f>F28+F30</f>
        <v>0</v>
      </c>
      <c r="G27" s="123">
        <f>G28+G30</f>
        <v>0</v>
      </c>
      <c r="J27" s="118"/>
    </row>
    <row r="28" spans="1:10" s="109" customFormat="1" ht="15" customHeight="1" x14ac:dyDescent="0.2">
      <c r="A28" s="105">
        <v>1</v>
      </c>
      <c r="B28" s="106" t="s">
        <v>13</v>
      </c>
      <c r="C28" s="107">
        <f>C29</f>
        <v>0</v>
      </c>
      <c r="D28" s="107">
        <f>D29</f>
        <v>0</v>
      </c>
      <c r="E28" s="107">
        <f>E29</f>
        <v>0</v>
      </c>
      <c r="F28" s="108">
        <f t="shared" ref="F28:F31" si="4">IF(C28=0,0,E28/C28*100)</f>
        <v>0</v>
      </c>
      <c r="G28" s="108">
        <f t="shared" ref="G28:G31" si="5">IF(D28=0,0,E28/D28*100)</f>
        <v>0</v>
      </c>
    </row>
    <row r="29" spans="1:10" s="111" customFormat="1" ht="15" customHeight="1" x14ac:dyDescent="0.2">
      <c r="A29" s="28" t="s">
        <v>85</v>
      </c>
      <c r="B29" s="27" t="s">
        <v>13</v>
      </c>
      <c r="C29" s="110">
        <v>0</v>
      </c>
      <c r="D29" s="110">
        <v>0</v>
      </c>
      <c r="E29" s="110">
        <v>0</v>
      </c>
      <c r="F29" s="197">
        <f t="shared" si="4"/>
        <v>0</v>
      </c>
      <c r="G29" s="197">
        <f t="shared" si="5"/>
        <v>0</v>
      </c>
    </row>
    <row r="30" spans="1:10" s="109" customFormat="1" ht="15" customHeight="1" x14ac:dyDescent="0.2">
      <c r="A30" s="105">
        <v>3</v>
      </c>
      <c r="B30" s="106" t="s">
        <v>14</v>
      </c>
      <c r="C30" s="107">
        <f>C31</f>
        <v>0</v>
      </c>
      <c r="D30" s="107">
        <f>D31</f>
        <v>0</v>
      </c>
      <c r="E30" s="107">
        <f>E31</f>
        <v>0</v>
      </c>
      <c r="F30" s="108">
        <f t="shared" si="4"/>
        <v>0</v>
      </c>
      <c r="G30" s="108">
        <f t="shared" si="5"/>
        <v>0</v>
      </c>
    </row>
    <row r="31" spans="1:10" s="111" customFormat="1" ht="15" customHeight="1" x14ac:dyDescent="0.2">
      <c r="A31" s="160" t="s">
        <v>77</v>
      </c>
      <c r="B31" s="161" t="s">
        <v>14</v>
      </c>
      <c r="C31" s="162">
        <v>0</v>
      </c>
      <c r="D31" s="162">
        <v>0</v>
      </c>
      <c r="E31" s="162">
        <v>0</v>
      </c>
      <c r="F31" s="198">
        <f t="shared" si="4"/>
        <v>0</v>
      </c>
      <c r="G31" s="198">
        <f t="shared" si="5"/>
        <v>0</v>
      </c>
    </row>
  </sheetData>
  <mergeCells count="4">
    <mergeCell ref="A1:G1"/>
    <mergeCell ref="A3:G3"/>
    <mergeCell ref="A5:G5"/>
    <mergeCell ref="A18:G18"/>
  </mergeCells>
  <pageMargins left="0.7" right="0.7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92"/>
  <sheetViews>
    <sheetView topLeftCell="B1" zoomScale="120" zoomScaleNormal="120" workbookViewId="0">
      <selection activeCell="D19" sqref="D19"/>
    </sheetView>
  </sheetViews>
  <sheetFormatPr defaultColWidth="9.140625" defaultRowHeight="12.75" x14ac:dyDescent="0.2"/>
  <cols>
    <col min="1" max="1" width="16.28515625" style="2" customWidth="1"/>
    <col min="2" max="2" width="48.42578125" style="2" customWidth="1"/>
    <col min="3" max="4" width="21.140625" style="19" customWidth="1"/>
    <col min="5" max="7" width="21.140625" style="4" customWidth="1"/>
    <col min="8" max="16384" width="9.140625" style="2"/>
  </cols>
  <sheetData>
    <row r="1" spans="1:7" s="49" customFormat="1" ht="42" customHeight="1" x14ac:dyDescent="0.2">
      <c r="A1" s="284" t="str">
        <f>SAŽETAK!A1</f>
        <v>FINANCIJSKI PLAN ELEKTROTEHNIČKE I EKONOMSKE ŠKOLE NOVA GRADIŠKA
ZA 2026. I PROJEKCIJA ZA 2027. I 2028. GODINU</v>
      </c>
      <c r="B1" s="284"/>
      <c r="C1" s="284"/>
      <c r="D1" s="284"/>
      <c r="E1" s="284"/>
      <c r="F1" s="284"/>
      <c r="G1" s="284"/>
    </row>
    <row r="2" spans="1:7" s="49" customFormat="1" ht="18" customHeight="1" x14ac:dyDescent="0.2">
      <c r="A2" s="32"/>
      <c r="B2" s="32"/>
      <c r="C2" s="32"/>
      <c r="D2" s="32"/>
      <c r="E2" s="32"/>
      <c r="F2" s="65"/>
      <c r="G2" s="256"/>
    </row>
    <row r="3" spans="1:7" s="49" customFormat="1" ht="15.75" x14ac:dyDescent="0.2">
      <c r="A3" s="284" t="s">
        <v>45</v>
      </c>
      <c r="B3" s="284"/>
      <c r="C3" s="284"/>
      <c r="D3" s="284"/>
      <c r="E3" s="284"/>
      <c r="F3" s="284"/>
      <c r="G3" s="284"/>
    </row>
    <row r="4" spans="1:7" s="49" customFormat="1" ht="15.75" x14ac:dyDescent="0.2">
      <c r="A4" s="280"/>
      <c r="B4" s="280"/>
      <c r="C4" s="280"/>
      <c r="D4" s="280"/>
      <c r="E4" s="280"/>
      <c r="F4" s="280"/>
      <c r="G4" s="280"/>
    </row>
    <row r="5" spans="1:7" s="10" customFormat="1" ht="12" x14ac:dyDescent="0.2">
      <c r="E5" s="17"/>
      <c r="F5" s="17"/>
      <c r="G5" s="17"/>
    </row>
    <row r="6" spans="1:7" s="7" customFormat="1" ht="50.1" customHeight="1" x14ac:dyDescent="0.2">
      <c r="A6" s="183" t="s">
        <v>88</v>
      </c>
      <c r="B6" s="183" t="s">
        <v>27</v>
      </c>
      <c r="C6" s="38" t="s">
        <v>124</v>
      </c>
      <c r="D6" s="38" t="s">
        <v>125</v>
      </c>
      <c r="E6" s="38" t="s">
        <v>126</v>
      </c>
      <c r="F6" s="38" t="s">
        <v>74</v>
      </c>
      <c r="G6" s="38" t="s">
        <v>127</v>
      </c>
    </row>
    <row r="7" spans="1:7" s="184" customFormat="1" ht="20.100000000000001" customHeight="1" x14ac:dyDescent="0.2">
      <c r="A7" s="201" t="s">
        <v>89</v>
      </c>
      <c r="B7" s="202" t="s">
        <v>90</v>
      </c>
      <c r="C7" s="203">
        <f t="shared" ref="C7:G7" si="0">C8</f>
        <v>1571566.57</v>
      </c>
      <c r="D7" s="203">
        <f t="shared" si="0"/>
        <v>1847834.35</v>
      </c>
      <c r="E7" s="203">
        <f t="shared" si="0"/>
        <v>1726535</v>
      </c>
      <c r="F7" s="203">
        <f t="shared" si="0"/>
        <v>1720062</v>
      </c>
      <c r="G7" s="204">
        <f t="shared" si="0"/>
        <v>1694935</v>
      </c>
    </row>
    <row r="8" spans="1:7" s="128" customFormat="1" ht="15" customHeight="1" x14ac:dyDescent="0.2">
      <c r="A8" s="129"/>
      <c r="B8" s="130" t="s">
        <v>91</v>
      </c>
      <c r="C8" s="135">
        <f>SUM(C9:C14)</f>
        <v>1571566.57</v>
      </c>
      <c r="D8" s="135">
        <f>SUM(D9:D14)</f>
        <v>1847834.35</v>
      </c>
      <c r="E8" s="135">
        <f>SUM(E9:E14)</f>
        <v>1726535</v>
      </c>
      <c r="F8" s="135">
        <f>SUM(F9:F14)</f>
        <v>1720062</v>
      </c>
      <c r="G8" s="155">
        <f>SUM(G9:G14)</f>
        <v>1694935</v>
      </c>
    </row>
    <row r="9" spans="1:7" s="128" customFormat="1" ht="15" customHeight="1" x14ac:dyDescent="0.2">
      <c r="A9" s="131">
        <v>1</v>
      </c>
      <c r="B9" s="132" t="s">
        <v>13</v>
      </c>
      <c r="C9" s="133">
        <f>C64+C73</f>
        <v>8567.84</v>
      </c>
      <c r="D9" s="133">
        <f t="shared" ref="D9:G9" si="1">D64+D73</f>
        <v>12782</v>
      </c>
      <c r="E9" s="133">
        <f t="shared" si="1"/>
        <v>12782</v>
      </c>
      <c r="F9" s="133">
        <f t="shared" si="1"/>
        <v>8015</v>
      </c>
      <c r="G9" s="134">
        <f t="shared" si="1"/>
        <v>0</v>
      </c>
    </row>
    <row r="10" spans="1:7" s="128" customFormat="1" ht="15" customHeight="1" x14ac:dyDescent="0.2">
      <c r="A10" s="131">
        <v>3</v>
      </c>
      <c r="B10" s="132" t="s">
        <v>14</v>
      </c>
      <c r="C10" s="133">
        <f>C28</f>
        <v>63378.040000000008</v>
      </c>
      <c r="D10" s="133">
        <f t="shared" ref="D10:G10" si="2">D28</f>
        <v>72258.080000000002</v>
      </c>
      <c r="E10" s="133">
        <f t="shared" si="2"/>
        <v>55000</v>
      </c>
      <c r="F10" s="133">
        <f t="shared" si="2"/>
        <v>65000</v>
      </c>
      <c r="G10" s="134">
        <f t="shared" si="2"/>
        <v>65000</v>
      </c>
    </row>
    <row r="11" spans="1:7" s="128" customFormat="1" ht="15" customHeight="1" x14ac:dyDescent="0.2">
      <c r="A11" s="131">
        <v>4</v>
      </c>
      <c r="B11" s="132" t="s">
        <v>15</v>
      </c>
      <c r="C11" s="133">
        <f>C36</f>
        <v>1918.57</v>
      </c>
      <c r="D11" s="133">
        <f t="shared" ref="D11:G11" si="3">D36</f>
        <v>1565</v>
      </c>
      <c r="E11" s="133">
        <f t="shared" si="3"/>
        <v>1565</v>
      </c>
      <c r="F11" s="133">
        <f t="shared" si="3"/>
        <v>1565</v>
      </c>
      <c r="G11" s="134">
        <f t="shared" si="3"/>
        <v>1565</v>
      </c>
    </row>
    <row r="12" spans="1:7" s="128" customFormat="1" ht="15" customHeight="1" x14ac:dyDescent="0.2">
      <c r="A12" s="131">
        <v>5</v>
      </c>
      <c r="B12" s="132" t="s">
        <v>92</v>
      </c>
      <c r="C12" s="133">
        <f>C17+C22+C43+C68+C77</f>
        <v>1494458.05</v>
      </c>
      <c r="D12" s="133">
        <f t="shared" ref="D12:G12" si="4">D17+D22+D43+D68+D77</f>
        <v>1751465.58</v>
      </c>
      <c r="E12" s="133">
        <f t="shared" si="4"/>
        <v>1654188</v>
      </c>
      <c r="F12" s="133">
        <f t="shared" si="4"/>
        <v>1642482</v>
      </c>
      <c r="G12" s="134">
        <f t="shared" si="4"/>
        <v>1625370</v>
      </c>
    </row>
    <row r="13" spans="1:7" s="128" customFormat="1" ht="15" customHeight="1" x14ac:dyDescent="0.2">
      <c r="A13" s="131">
        <v>6</v>
      </c>
      <c r="B13" s="132" t="s">
        <v>83</v>
      </c>
      <c r="C13" s="133">
        <f>C51</f>
        <v>3244.07</v>
      </c>
      <c r="D13" s="133">
        <f t="shared" ref="D13:G13" si="5">D51</f>
        <v>9763.6899999999987</v>
      </c>
      <c r="E13" s="133">
        <f t="shared" si="5"/>
        <v>3000</v>
      </c>
      <c r="F13" s="133">
        <f t="shared" si="5"/>
        <v>3000</v>
      </c>
      <c r="G13" s="134">
        <f t="shared" si="5"/>
        <v>3000</v>
      </c>
    </row>
    <row r="14" spans="1:7" s="128" customFormat="1" ht="15" customHeight="1" x14ac:dyDescent="0.2">
      <c r="A14" s="131">
        <v>7</v>
      </c>
      <c r="B14" s="132" t="s">
        <v>22</v>
      </c>
      <c r="C14" s="133">
        <f>C58</f>
        <v>0</v>
      </c>
      <c r="D14" s="133">
        <f t="shared" ref="D14:G14" si="6">D58</f>
        <v>0</v>
      </c>
      <c r="E14" s="133">
        <f t="shared" si="6"/>
        <v>0</v>
      </c>
      <c r="F14" s="133">
        <f t="shared" si="6"/>
        <v>0</v>
      </c>
      <c r="G14" s="134">
        <f t="shared" si="6"/>
        <v>0</v>
      </c>
    </row>
    <row r="15" spans="1:7" s="11" customFormat="1" ht="20.100000000000001" customHeight="1" x14ac:dyDescent="0.2">
      <c r="A15" s="205" t="s">
        <v>40</v>
      </c>
      <c r="B15" s="206" t="s">
        <v>32</v>
      </c>
      <c r="C15" s="207">
        <f>C16+C21+C27+C63+C72</f>
        <v>1571566.5700000003</v>
      </c>
      <c r="D15" s="207">
        <f t="shared" ref="D15:G15" si="7">D16+D21+D27+D63+D72</f>
        <v>1847834.35</v>
      </c>
      <c r="E15" s="207">
        <f t="shared" si="7"/>
        <v>1726535</v>
      </c>
      <c r="F15" s="207">
        <f t="shared" si="7"/>
        <v>1720062</v>
      </c>
      <c r="G15" s="208">
        <f t="shared" si="7"/>
        <v>1694935</v>
      </c>
    </row>
    <row r="16" spans="1:7" s="11" customFormat="1" ht="15" customHeight="1" x14ac:dyDescent="0.2">
      <c r="A16" s="209" t="s">
        <v>47</v>
      </c>
      <c r="B16" s="210" t="s">
        <v>33</v>
      </c>
      <c r="C16" s="211">
        <f t="shared" ref="C16:G17" si="8">C17</f>
        <v>1347117.08</v>
      </c>
      <c r="D16" s="211">
        <f t="shared" si="8"/>
        <v>1585670</v>
      </c>
      <c r="E16" s="211">
        <f t="shared" si="8"/>
        <v>1494870</v>
      </c>
      <c r="F16" s="211">
        <f t="shared" si="8"/>
        <v>1495320</v>
      </c>
      <c r="G16" s="212">
        <f t="shared" si="8"/>
        <v>1502520</v>
      </c>
    </row>
    <row r="17" spans="1:7" s="7" customFormat="1" ht="15" customHeight="1" x14ac:dyDescent="0.2">
      <c r="A17" s="52" t="s">
        <v>34</v>
      </c>
      <c r="B17" s="53" t="s">
        <v>98</v>
      </c>
      <c r="C17" s="5">
        <f t="shared" si="8"/>
        <v>1347117.08</v>
      </c>
      <c r="D17" s="5">
        <f t="shared" si="8"/>
        <v>1585670</v>
      </c>
      <c r="E17" s="5">
        <f t="shared" si="8"/>
        <v>1494870</v>
      </c>
      <c r="F17" s="5">
        <f t="shared" si="8"/>
        <v>1495320</v>
      </c>
      <c r="G17" s="54">
        <f t="shared" si="8"/>
        <v>1502520</v>
      </c>
    </row>
    <row r="18" spans="1:7" s="14" customFormat="1" ht="15" customHeight="1" x14ac:dyDescent="0.2">
      <c r="A18" s="185">
        <v>3</v>
      </c>
      <c r="B18" s="186" t="s">
        <v>11</v>
      </c>
      <c r="C18" s="6">
        <f>C19+C20</f>
        <v>1347117.08</v>
      </c>
      <c r="D18" s="6">
        <f>D19+D20</f>
        <v>1585670</v>
      </c>
      <c r="E18" s="6">
        <f>E19+E20</f>
        <v>1494870</v>
      </c>
      <c r="F18" s="6">
        <f>F19+F20</f>
        <v>1495320</v>
      </c>
      <c r="G18" s="55">
        <f>G19+G20</f>
        <v>1502520</v>
      </c>
    </row>
    <row r="19" spans="1:7" s="10" customFormat="1" ht="15" customHeight="1" x14ac:dyDescent="0.2">
      <c r="A19" s="187">
        <v>31</v>
      </c>
      <c r="B19" s="188" t="s">
        <v>1</v>
      </c>
      <c r="C19" s="51">
        <v>1347117.08</v>
      </c>
      <c r="D19" s="51">
        <v>1585670</v>
      </c>
      <c r="E19" s="51">
        <v>1494870</v>
      </c>
      <c r="F19" s="51">
        <v>1495320</v>
      </c>
      <c r="G19" s="190">
        <v>1502520</v>
      </c>
    </row>
    <row r="20" spans="1:7" s="10" customFormat="1" ht="15" customHeight="1" x14ac:dyDescent="0.2">
      <c r="A20" s="187">
        <v>32</v>
      </c>
      <c r="B20" s="189" t="s">
        <v>12</v>
      </c>
      <c r="C20" s="51">
        <v>0</v>
      </c>
      <c r="D20" s="51">
        <v>0</v>
      </c>
      <c r="E20" s="51">
        <v>0</v>
      </c>
      <c r="F20" s="51">
        <f>E20</f>
        <v>0</v>
      </c>
      <c r="G20" s="190">
        <f>E20</f>
        <v>0</v>
      </c>
    </row>
    <row r="21" spans="1:7" s="11" customFormat="1" ht="24.95" customHeight="1" x14ac:dyDescent="0.2">
      <c r="A21" s="209" t="s">
        <v>67</v>
      </c>
      <c r="B21" s="210" t="s">
        <v>68</v>
      </c>
      <c r="C21" s="211">
        <f t="shared" ref="C21:G22" si="9">C22</f>
        <v>116306.29</v>
      </c>
      <c r="D21" s="211">
        <f t="shared" si="9"/>
        <v>119000</v>
      </c>
      <c r="E21" s="211">
        <f t="shared" si="9"/>
        <v>119000</v>
      </c>
      <c r="F21" s="211">
        <f t="shared" si="9"/>
        <v>119000</v>
      </c>
      <c r="G21" s="212">
        <f t="shared" si="9"/>
        <v>119000</v>
      </c>
    </row>
    <row r="22" spans="1:7" s="7" customFormat="1" ht="15" customHeight="1" x14ac:dyDescent="0.2">
      <c r="A22" s="52" t="s">
        <v>99</v>
      </c>
      <c r="B22" s="53" t="s">
        <v>100</v>
      </c>
      <c r="C22" s="5">
        <f t="shared" si="9"/>
        <v>116306.29</v>
      </c>
      <c r="D22" s="5">
        <f t="shared" si="9"/>
        <v>119000</v>
      </c>
      <c r="E22" s="5">
        <f t="shared" si="9"/>
        <v>119000</v>
      </c>
      <c r="F22" s="5">
        <f t="shared" si="9"/>
        <v>119000</v>
      </c>
      <c r="G22" s="54">
        <f t="shared" si="9"/>
        <v>119000</v>
      </c>
    </row>
    <row r="23" spans="1:7" s="7" customFormat="1" ht="15" customHeight="1" x14ac:dyDescent="0.2">
      <c r="A23" s="185">
        <v>3</v>
      </c>
      <c r="B23" s="191" t="s">
        <v>11</v>
      </c>
      <c r="C23" s="6">
        <f>C25+C26+C24</f>
        <v>116306.29</v>
      </c>
      <c r="D23" s="6">
        <f>D25+D26+D24</f>
        <v>119000</v>
      </c>
      <c r="E23" s="6">
        <f>E25+E26+E24</f>
        <v>119000</v>
      </c>
      <c r="F23" s="6">
        <f>F25+F26+F24</f>
        <v>119000</v>
      </c>
      <c r="G23" s="55">
        <f>G25+G26+G24</f>
        <v>119000</v>
      </c>
    </row>
    <row r="24" spans="1:7" s="7" customFormat="1" ht="15" customHeight="1" x14ac:dyDescent="0.2">
      <c r="A24" s="187">
        <v>31</v>
      </c>
      <c r="B24" s="188" t="s">
        <v>1</v>
      </c>
      <c r="C24" s="51">
        <v>530.9</v>
      </c>
      <c r="D24" s="51">
        <v>530.9</v>
      </c>
      <c r="E24" s="51">
        <v>530.9</v>
      </c>
      <c r="F24" s="51">
        <v>530.9</v>
      </c>
      <c r="G24" s="190">
        <v>530.9</v>
      </c>
    </row>
    <row r="25" spans="1:7" s="8" customFormat="1" ht="15" customHeight="1" x14ac:dyDescent="0.2">
      <c r="A25" s="187">
        <v>32</v>
      </c>
      <c r="B25" s="189" t="s">
        <v>12</v>
      </c>
      <c r="C25" s="51">
        <v>115768.96000000001</v>
      </c>
      <c r="D25" s="51">
        <v>118454.1</v>
      </c>
      <c r="E25" s="51">
        <v>118454.1</v>
      </c>
      <c r="F25" s="51">
        <v>118454.1</v>
      </c>
      <c r="G25" s="190">
        <v>118454.1</v>
      </c>
    </row>
    <row r="26" spans="1:7" s="8" customFormat="1" ht="15" customHeight="1" x14ac:dyDescent="0.2">
      <c r="A26" s="187">
        <v>34</v>
      </c>
      <c r="B26" s="189" t="s">
        <v>2</v>
      </c>
      <c r="C26" s="51">
        <v>6.43</v>
      </c>
      <c r="D26" s="51">
        <v>15</v>
      </c>
      <c r="E26" s="51">
        <v>15</v>
      </c>
      <c r="F26" s="51">
        <v>15</v>
      </c>
      <c r="G26" s="190">
        <v>15</v>
      </c>
    </row>
    <row r="27" spans="1:7" s="13" customFormat="1" ht="15" customHeight="1" x14ac:dyDescent="0.2">
      <c r="A27" s="209" t="s">
        <v>35</v>
      </c>
      <c r="B27" s="165" t="s">
        <v>36</v>
      </c>
      <c r="C27" s="211">
        <f>C28+C36+C43+C51+C58</f>
        <v>80084.87000000001</v>
      </c>
      <c r="D27" s="211">
        <f>D28+D36+D43+D51+D58</f>
        <v>93914.35</v>
      </c>
      <c r="E27" s="211">
        <f>E28+E36+E43+E51+E58</f>
        <v>63415</v>
      </c>
      <c r="F27" s="211">
        <f>F28+F36+F43+F51+F58</f>
        <v>73415</v>
      </c>
      <c r="G27" s="212">
        <f>G28+G36+G43+G51+G58</f>
        <v>73415</v>
      </c>
    </row>
    <row r="28" spans="1:7" s="7" customFormat="1" ht="15" customHeight="1" x14ac:dyDescent="0.2">
      <c r="A28" s="52" t="s">
        <v>37</v>
      </c>
      <c r="B28" s="53" t="s">
        <v>116</v>
      </c>
      <c r="C28" s="5">
        <f>C29+C34</f>
        <v>63378.040000000008</v>
      </c>
      <c r="D28" s="5">
        <f>D29+D34</f>
        <v>72258.080000000002</v>
      </c>
      <c r="E28" s="5">
        <f>E29+E34</f>
        <v>55000</v>
      </c>
      <c r="F28" s="5">
        <f>F29+F34</f>
        <v>65000</v>
      </c>
      <c r="G28" s="54">
        <f>G29+G34</f>
        <v>65000</v>
      </c>
    </row>
    <row r="29" spans="1:7" s="9" customFormat="1" ht="15" customHeight="1" x14ac:dyDescent="0.2">
      <c r="A29" s="185">
        <v>3</v>
      </c>
      <c r="B29" s="191" t="s">
        <v>11</v>
      </c>
      <c r="C29" s="6">
        <f>C30+C31+C32+C33</f>
        <v>48438.960000000006</v>
      </c>
      <c r="D29" s="6">
        <f>D30+D31+D32+D33</f>
        <v>54978.080000000002</v>
      </c>
      <c r="E29" s="6">
        <f>E30+E31+E32+E33</f>
        <v>47200</v>
      </c>
      <c r="F29" s="6">
        <f>F30+F31+F32+F33</f>
        <v>52000</v>
      </c>
      <c r="G29" s="6">
        <f>G30+G31+G32+G33</f>
        <v>52000</v>
      </c>
    </row>
    <row r="30" spans="1:7" s="8" customFormat="1" ht="15" customHeight="1" x14ac:dyDescent="0.2">
      <c r="A30" s="187">
        <v>31</v>
      </c>
      <c r="B30" s="188" t="s">
        <v>1</v>
      </c>
      <c r="C30" s="51">
        <v>5004.84</v>
      </c>
      <c r="D30" s="51">
        <v>2420</v>
      </c>
      <c r="E30" s="51">
        <v>900</v>
      </c>
      <c r="F30" s="51">
        <v>5000</v>
      </c>
      <c r="G30" s="190">
        <v>5000</v>
      </c>
    </row>
    <row r="31" spans="1:7" s="8" customFormat="1" ht="15" customHeight="1" x14ac:dyDescent="0.2">
      <c r="A31" s="187">
        <v>32</v>
      </c>
      <c r="B31" s="189" t="s">
        <v>12</v>
      </c>
      <c r="C31" s="51">
        <v>43434.12</v>
      </c>
      <c r="D31" s="51">
        <v>52556.08</v>
      </c>
      <c r="E31" s="51">
        <v>46300</v>
      </c>
      <c r="F31" s="51">
        <v>47000</v>
      </c>
      <c r="G31" s="190">
        <v>47000</v>
      </c>
    </row>
    <row r="32" spans="1:7" s="8" customFormat="1" ht="15" customHeight="1" x14ac:dyDescent="0.2">
      <c r="A32" s="187">
        <v>34</v>
      </c>
      <c r="B32" s="189" t="s">
        <v>2</v>
      </c>
      <c r="C32" s="51">
        <v>0</v>
      </c>
      <c r="D32" s="51">
        <v>0</v>
      </c>
      <c r="E32" s="51">
        <v>0</v>
      </c>
      <c r="F32" s="51">
        <f>E32</f>
        <v>0</v>
      </c>
      <c r="G32" s="190">
        <f>E32</f>
        <v>0</v>
      </c>
    </row>
    <row r="33" spans="1:7" s="8" customFormat="1" ht="24" customHeight="1" x14ac:dyDescent="0.2">
      <c r="A33" s="187">
        <v>38</v>
      </c>
      <c r="B33" s="90" t="s">
        <v>95</v>
      </c>
      <c r="C33" s="51">
        <v>0</v>
      </c>
      <c r="D33" s="51">
        <v>2</v>
      </c>
      <c r="E33" s="51">
        <v>0</v>
      </c>
      <c r="F33" s="51">
        <v>0</v>
      </c>
      <c r="G33" s="190">
        <v>0</v>
      </c>
    </row>
    <row r="34" spans="1:7" s="9" customFormat="1" ht="15" customHeight="1" x14ac:dyDescent="0.2">
      <c r="A34" s="185">
        <v>4</v>
      </c>
      <c r="B34" s="191" t="s">
        <v>7</v>
      </c>
      <c r="C34" s="6">
        <f>C35</f>
        <v>14939.08</v>
      </c>
      <c r="D34" s="6">
        <f>D35</f>
        <v>17280</v>
      </c>
      <c r="E34" s="6">
        <f>E35</f>
        <v>7800</v>
      </c>
      <c r="F34" s="6">
        <f>F35</f>
        <v>13000</v>
      </c>
      <c r="G34" s="55">
        <f>G35</f>
        <v>13000</v>
      </c>
    </row>
    <row r="35" spans="1:7" s="8" customFormat="1" ht="15" customHeight="1" x14ac:dyDescent="0.2">
      <c r="A35" s="187">
        <v>42</v>
      </c>
      <c r="B35" s="189" t="s">
        <v>0</v>
      </c>
      <c r="C35" s="51">
        <v>14939.08</v>
      </c>
      <c r="D35" s="51">
        <v>17280</v>
      </c>
      <c r="E35" s="51">
        <v>7800</v>
      </c>
      <c r="F35" s="51">
        <v>13000</v>
      </c>
      <c r="G35" s="190">
        <v>13000</v>
      </c>
    </row>
    <row r="36" spans="1:7" s="7" customFormat="1" ht="15" customHeight="1" x14ac:dyDescent="0.2">
      <c r="A36" s="52" t="s">
        <v>38</v>
      </c>
      <c r="B36" s="56" t="s">
        <v>117</v>
      </c>
      <c r="C36" s="5">
        <f>C37+C41</f>
        <v>1918.57</v>
      </c>
      <c r="D36" s="5">
        <f>D37+D41</f>
        <v>1565</v>
      </c>
      <c r="E36" s="5">
        <f>E37+E41</f>
        <v>1565</v>
      </c>
      <c r="F36" s="5">
        <f>F37+F41</f>
        <v>1565</v>
      </c>
      <c r="G36" s="54">
        <f>G37+G41</f>
        <v>1565</v>
      </c>
    </row>
    <row r="37" spans="1:7" s="9" customFormat="1" ht="15" customHeight="1" x14ac:dyDescent="0.2">
      <c r="A37" s="185">
        <v>3</v>
      </c>
      <c r="B37" s="191" t="s">
        <v>11</v>
      </c>
      <c r="C37" s="6">
        <f>C39+C40+C38</f>
        <v>1918.57</v>
      </c>
      <c r="D37" s="6">
        <f>D39+D40+D38</f>
        <v>1565</v>
      </c>
      <c r="E37" s="6">
        <f>E39+E40+E38</f>
        <v>1565</v>
      </c>
      <c r="F37" s="6">
        <f>F39+F40+F38</f>
        <v>1565</v>
      </c>
      <c r="G37" s="55">
        <f>G39+G40+G38</f>
        <v>1565</v>
      </c>
    </row>
    <row r="38" spans="1:7" s="8" customFormat="1" ht="15" customHeight="1" x14ac:dyDescent="0.2">
      <c r="A38" s="187">
        <v>31</v>
      </c>
      <c r="B38" s="188" t="s">
        <v>1</v>
      </c>
      <c r="C38" s="51">
        <v>0</v>
      </c>
      <c r="D38" s="51">
        <v>0</v>
      </c>
      <c r="E38" s="51">
        <v>0</v>
      </c>
      <c r="F38" s="51">
        <f>E38</f>
        <v>0</v>
      </c>
      <c r="G38" s="190">
        <f>E38</f>
        <v>0</v>
      </c>
    </row>
    <row r="39" spans="1:7" s="8" customFormat="1" ht="15" customHeight="1" x14ac:dyDescent="0.2">
      <c r="A39" s="187">
        <v>32</v>
      </c>
      <c r="B39" s="189" t="s">
        <v>12</v>
      </c>
      <c r="C39" s="51">
        <v>1918.57</v>
      </c>
      <c r="D39" s="51">
        <v>1565</v>
      </c>
      <c r="E39" s="51">
        <v>1565</v>
      </c>
      <c r="F39" s="51">
        <v>1565</v>
      </c>
      <c r="G39" s="190">
        <v>1565</v>
      </c>
    </row>
    <row r="40" spans="1:7" s="8" customFormat="1" ht="15" customHeight="1" x14ac:dyDescent="0.2">
      <c r="A40" s="187">
        <v>34</v>
      </c>
      <c r="B40" s="189" t="s">
        <v>2</v>
      </c>
      <c r="C40" s="51">
        <v>0</v>
      </c>
      <c r="D40" s="51">
        <v>0</v>
      </c>
      <c r="E40" s="51">
        <v>0</v>
      </c>
      <c r="F40" s="51">
        <f>E40</f>
        <v>0</v>
      </c>
      <c r="G40" s="190">
        <f>E40</f>
        <v>0</v>
      </c>
    </row>
    <row r="41" spans="1:7" s="15" customFormat="1" ht="15" customHeight="1" x14ac:dyDescent="0.2">
      <c r="A41" s="185">
        <v>4</v>
      </c>
      <c r="B41" s="191" t="s">
        <v>7</v>
      </c>
      <c r="C41" s="6">
        <f>C42</f>
        <v>0</v>
      </c>
      <c r="D41" s="6">
        <f>D42</f>
        <v>0</v>
      </c>
      <c r="E41" s="6">
        <f>E42</f>
        <v>0</v>
      </c>
      <c r="F41" s="6">
        <f>F42</f>
        <v>0</v>
      </c>
      <c r="G41" s="55">
        <f>G42</f>
        <v>0</v>
      </c>
    </row>
    <row r="42" spans="1:7" s="12" customFormat="1" ht="15" customHeight="1" x14ac:dyDescent="0.2">
      <c r="A42" s="187">
        <v>42</v>
      </c>
      <c r="B42" s="189" t="s">
        <v>0</v>
      </c>
      <c r="C42" s="51">
        <v>0</v>
      </c>
      <c r="D42" s="51">
        <v>0</v>
      </c>
      <c r="E42" s="51">
        <v>0</v>
      </c>
      <c r="F42" s="51">
        <f>E42</f>
        <v>0</v>
      </c>
      <c r="G42" s="190">
        <f>E42</f>
        <v>0</v>
      </c>
    </row>
    <row r="43" spans="1:7" s="7" customFormat="1" ht="15" customHeight="1" x14ac:dyDescent="0.2">
      <c r="A43" s="52" t="s">
        <v>39</v>
      </c>
      <c r="B43" s="53" t="s">
        <v>98</v>
      </c>
      <c r="C43" s="5">
        <f>C44+C49</f>
        <v>11544.189999999999</v>
      </c>
      <c r="D43" s="5">
        <f>D44+D49</f>
        <v>10327.58</v>
      </c>
      <c r="E43" s="5">
        <f>E44+E49</f>
        <v>3850</v>
      </c>
      <c r="F43" s="5">
        <f>F44+F49</f>
        <v>3850</v>
      </c>
      <c r="G43" s="54">
        <f>G44+G49</f>
        <v>3850</v>
      </c>
    </row>
    <row r="44" spans="1:7" s="9" customFormat="1" ht="15" customHeight="1" x14ac:dyDescent="0.2">
      <c r="A44" s="185">
        <v>3</v>
      </c>
      <c r="B44" s="191" t="s">
        <v>11</v>
      </c>
      <c r="C44" s="6">
        <f>C45+C46+C47+C48</f>
        <v>7737.3099999999995</v>
      </c>
      <c r="D44" s="6">
        <f>D45+D46+D47+D48</f>
        <v>6431.58</v>
      </c>
      <c r="E44" s="6">
        <f>E45+E46+E47+E48</f>
        <v>3310</v>
      </c>
      <c r="F44" s="6">
        <f>F45+F46+F47+F48</f>
        <v>3310</v>
      </c>
      <c r="G44" s="55">
        <f>G45+G46+G47+G48</f>
        <v>3310</v>
      </c>
    </row>
    <row r="45" spans="1:7" s="7" customFormat="1" ht="15" customHeight="1" x14ac:dyDescent="0.2">
      <c r="A45" s="187">
        <v>31</v>
      </c>
      <c r="B45" s="188" t="s">
        <v>1</v>
      </c>
      <c r="C45" s="51">
        <v>0</v>
      </c>
      <c r="D45" s="51">
        <v>344.02</v>
      </c>
      <c r="E45" s="51">
        <v>0</v>
      </c>
      <c r="F45" s="51">
        <f>E45</f>
        <v>0</v>
      </c>
      <c r="G45" s="190">
        <f>E45</f>
        <v>0</v>
      </c>
    </row>
    <row r="46" spans="1:7" s="7" customFormat="1" ht="15" customHeight="1" x14ac:dyDescent="0.2">
      <c r="A46" s="187">
        <v>32</v>
      </c>
      <c r="B46" s="189" t="s">
        <v>12</v>
      </c>
      <c r="C46" s="51">
        <v>7333.98</v>
      </c>
      <c r="D46" s="51">
        <v>5672.91</v>
      </c>
      <c r="E46" s="51">
        <v>2910</v>
      </c>
      <c r="F46" s="51">
        <v>2910</v>
      </c>
      <c r="G46" s="190">
        <v>2910</v>
      </c>
    </row>
    <row r="47" spans="1:7" s="7" customFormat="1" ht="15" customHeight="1" x14ac:dyDescent="0.2">
      <c r="A47" s="187">
        <v>34</v>
      </c>
      <c r="B47" s="189" t="s">
        <v>2</v>
      </c>
      <c r="C47" s="51">
        <v>0</v>
      </c>
      <c r="D47" s="51">
        <v>0</v>
      </c>
      <c r="E47" s="51">
        <v>0</v>
      </c>
      <c r="F47" s="51">
        <f>E47</f>
        <v>0</v>
      </c>
      <c r="G47" s="190">
        <f>E47</f>
        <v>0</v>
      </c>
    </row>
    <row r="48" spans="1:7" s="7" customFormat="1" ht="24" customHeight="1" x14ac:dyDescent="0.2">
      <c r="A48" s="187">
        <v>38</v>
      </c>
      <c r="B48" s="90" t="s">
        <v>95</v>
      </c>
      <c r="C48" s="51">
        <v>403.33</v>
      </c>
      <c r="D48" s="51">
        <v>414.65</v>
      </c>
      <c r="E48" s="51">
        <v>400</v>
      </c>
      <c r="F48" s="51">
        <v>400</v>
      </c>
      <c r="G48" s="190">
        <v>400</v>
      </c>
    </row>
    <row r="49" spans="1:7" s="15" customFormat="1" ht="15" customHeight="1" x14ac:dyDescent="0.2">
      <c r="A49" s="185">
        <v>4</v>
      </c>
      <c r="B49" s="191" t="s">
        <v>7</v>
      </c>
      <c r="C49" s="6">
        <f>C50</f>
        <v>3806.88</v>
      </c>
      <c r="D49" s="6">
        <f>D50</f>
        <v>3896</v>
      </c>
      <c r="E49" s="6">
        <f>E50</f>
        <v>540</v>
      </c>
      <c r="F49" s="6">
        <f>F50</f>
        <v>540</v>
      </c>
      <c r="G49" s="55">
        <f>G50</f>
        <v>540</v>
      </c>
    </row>
    <row r="50" spans="1:7" s="7" customFormat="1" ht="15" customHeight="1" x14ac:dyDescent="0.2">
      <c r="A50" s="187">
        <v>42</v>
      </c>
      <c r="B50" s="189" t="s">
        <v>0</v>
      </c>
      <c r="C50" s="51">
        <v>3806.88</v>
      </c>
      <c r="D50" s="51">
        <v>3896</v>
      </c>
      <c r="E50" s="51">
        <v>540</v>
      </c>
      <c r="F50" s="51">
        <v>540</v>
      </c>
      <c r="G50" s="190">
        <v>540</v>
      </c>
    </row>
    <row r="51" spans="1:7" s="7" customFormat="1" ht="15" customHeight="1" x14ac:dyDescent="0.2">
      <c r="A51" s="52" t="s">
        <v>41</v>
      </c>
      <c r="B51" s="53" t="s">
        <v>118</v>
      </c>
      <c r="C51" s="5">
        <f>C52+C56</f>
        <v>3244.07</v>
      </c>
      <c r="D51" s="5">
        <f>D52+D56</f>
        <v>9763.6899999999987</v>
      </c>
      <c r="E51" s="5">
        <f>E52+E56</f>
        <v>3000</v>
      </c>
      <c r="F51" s="5">
        <f>F52+F56</f>
        <v>3000</v>
      </c>
      <c r="G51" s="54">
        <f>G52+G56</f>
        <v>3000</v>
      </c>
    </row>
    <row r="52" spans="1:7" s="9" customFormat="1" ht="15" customHeight="1" x14ac:dyDescent="0.2">
      <c r="A52" s="185">
        <v>3</v>
      </c>
      <c r="B52" s="191" t="s">
        <v>11</v>
      </c>
      <c r="C52" s="6">
        <f>C53+C54+C55</f>
        <v>3244.07</v>
      </c>
      <c r="D52" s="6">
        <f>D53+D54+D55</f>
        <v>3605</v>
      </c>
      <c r="E52" s="6">
        <f>E53+E54+E55</f>
        <v>3000</v>
      </c>
      <c r="F52" s="6">
        <f>F53+F54+F55</f>
        <v>3000</v>
      </c>
      <c r="G52" s="55">
        <f>G53+G54+G55</f>
        <v>3000</v>
      </c>
    </row>
    <row r="53" spans="1:7" s="9" customFormat="1" ht="15" customHeight="1" x14ac:dyDescent="0.2">
      <c r="A53" s="187">
        <v>31</v>
      </c>
      <c r="B53" s="188" t="s">
        <v>1</v>
      </c>
      <c r="C53" s="51">
        <v>0</v>
      </c>
      <c r="D53" s="51">
        <v>0</v>
      </c>
      <c r="E53" s="51">
        <v>0</v>
      </c>
      <c r="F53" s="51">
        <f>E53</f>
        <v>0</v>
      </c>
      <c r="G53" s="190">
        <f>E53</f>
        <v>0</v>
      </c>
    </row>
    <row r="54" spans="1:7" s="9" customFormat="1" ht="15" customHeight="1" x14ac:dyDescent="0.2">
      <c r="A54" s="187">
        <v>32</v>
      </c>
      <c r="B54" s="189" t="s">
        <v>12</v>
      </c>
      <c r="C54" s="51">
        <v>3244.07</v>
      </c>
      <c r="D54" s="51">
        <v>3605</v>
      </c>
      <c r="E54" s="51">
        <v>3000</v>
      </c>
      <c r="F54" s="51">
        <v>3000</v>
      </c>
      <c r="G54" s="190">
        <v>3000</v>
      </c>
    </row>
    <row r="55" spans="1:7" s="9" customFormat="1" ht="15" customHeight="1" x14ac:dyDescent="0.2">
      <c r="A55" s="187">
        <v>34</v>
      </c>
      <c r="B55" s="189" t="s">
        <v>2</v>
      </c>
      <c r="C55" s="51">
        <v>0</v>
      </c>
      <c r="D55" s="51">
        <v>0</v>
      </c>
      <c r="E55" s="51">
        <v>0</v>
      </c>
      <c r="F55" s="51">
        <f>E55</f>
        <v>0</v>
      </c>
      <c r="G55" s="190">
        <f>E55</f>
        <v>0</v>
      </c>
    </row>
    <row r="56" spans="1:7" s="9" customFormat="1" ht="15" customHeight="1" x14ac:dyDescent="0.2">
      <c r="A56" s="185">
        <v>4</v>
      </c>
      <c r="B56" s="191" t="s">
        <v>7</v>
      </c>
      <c r="C56" s="6">
        <f>C57</f>
        <v>0</v>
      </c>
      <c r="D56" s="6">
        <f>D57</f>
        <v>6158.69</v>
      </c>
      <c r="E56" s="6">
        <f>E57</f>
        <v>0</v>
      </c>
      <c r="F56" s="6">
        <f>F57</f>
        <v>0</v>
      </c>
      <c r="G56" s="55">
        <f>G57</f>
        <v>0</v>
      </c>
    </row>
    <row r="57" spans="1:7" s="9" customFormat="1" ht="15" customHeight="1" x14ac:dyDescent="0.2">
      <c r="A57" s="187">
        <v>42</v>
      </c>
      <c r="B57" s="189" t="s">
        <v>0</v>
      </c>
      <c r="C57" s="51">
        <v>0</v>
      </c>
      <c r="D57" s="51">
        <v>6158.69</v>
      </c>
      <c r="E57" s="51">
        <v>0</v>
      </c>
      <c r="F57" s="51">
        <f>E57</f>
        <v>0</v>
      </c>
      <c r="G57" s="190">
        <f>E57</f>
        <v>0</v>
      </c>
    </row>
    <row r="58" spans="1:7" s="7" customFormat="1" ht="15" customHeight="1" x14ac:dyDescent="0.2">
      <c r="A58" s="52" t="s">
        <v>42</v>
      </c>
      <c r="B58" s="53" t="s">
        <v>119</v>
      </c>
      <c r="C58" s="5">
        <f>C61+C59</f>
        <v>0</v>
      </c>
      <c r="D58" s="5">
        <f>D61+D59</f>
        <v>0</v>
      </c>
      <c r="E58" s="5">
        <f>E61+E59</f>
        <v>0</v>
      </c>
      <c r="F58" s="5">
        <f>F61+F59</f>
        <v>0</v>
      </c>
      <c r="G58" s="54">
        <f>G61+G59</f>
        <v>0</v>
      </c>
    </row>
    <row r="59" spans="1:7" s="7" customFormat="1" ht="15" customHeight="1" x14ac:dyDescent="0.2">
      <c r="A59" s="185">
        <v>3</v>
      </c>
      <c r="B59" s="191" t="s">
        <v>11</v>
      </c>
      <c r="C59" s="6">
        <f>C60</f>
        <v>0</v>
      </c>
      <c r="D59" s="6">
        <f>D60</f>
        <v>0</v>
      </c>
      <c r="E59" s="6">
        <f>E60</f>
        <v>0</v>
      </c>
      <c r="F59" s="6">
        <f>F60</f>
        <v>0</v>
      </c>
      <c r="G59" s="55">
        <f>G60</f>
        <v>0</v>
      </c>
    </row>
    <row r="60" spans="1:7" s="7" customFormat="1" ht="15" customHeight="1" x14ac:dyDescent="0.2">
      <c r="A60" s="187">
        <v>32</v>
      </c>
      <c r="B60" s="189" t="s">
        <v>12</v>
      </c>
      <c r="C60" s="51">
        <v>0</v>
      </c>
      <c r="D60" s="51">
        <v>0</v>
      </c>
      <c r="E60" s="51">
        <v>0</v>
      </c>
      <c r="F60" s="51">
        <f>E60</f>
        <v>0</v>
      </c>
      <c r="G60" s="190">
        <f>E60</f>
        <v>0</v>
      </c>
    </row>
    <row r="61" spans="1:7" s="15" customFormat="1" ht="15" customHeight="1" x14ac:dyDescent="0.2">
      <c r="A61" s="185">
        <v>4</v>
      </c>
      <c r="B61" s="191" t="s">
        <v>7</v>
      </c>
      <c r="C61" s="6">
        <f t="shared" ref="C61:G61" si="10">C62</f>
        <v>0</v>
      </c>
      <c r="D61" s="6">
        <f t="shared" si="10"/>
        <v>0</v>
      </c>
      <c r="E61" s="6">
        <f t="shared" si="10"/>
        <v>0</v>
      </c>
      <c r="F61" s="6">
        <f t="shared" si="10"/>
        <v>0</v>
      </c>
      <c r="G61" s="55">
        <f t="shared" si="10"/>
        <v>0</v>
      </c>
    </row>
    <row r="62" spans="1:7" s="9" customFormat="1" ht="15" customHeight="1" x14ac:dyDescent="0.2">
      <c r="A62" s="187">
        <v>42</v>
      </c>
      <c r="B62" s="189" t="s">
        <v>0</v>
      </c>
      <c r="C62" s="51">
        <v>0</v>
      </c>
      <c r="D62" s="51">
        <v>0</v>
      </c>
      <c r="E62" s="51">
        <v>0</v>
      </c>
      <c r="F62" s="51">
        <f>E62</f>
        <v>0</v>
      </c>
      <c r="G62" s="190">
        <f>E62</f>
        <v>0</v>
      </c>
    </row>
    <row r="63" spans="1:7" s="45" customFormat="1" ht="15" customHeight="1" x14ac:dyDescent="0.2">
      <c r="A63" s="209" t="s">
        <v>69</v>
      </c>
      <c r="B63" s="165" t="s">
        <v>70</v>
      </c>
      <c r="C63" s="211">
        <f>C64+C68</f>
        <v>11745.54</v>
      </c>
      <c r="D63" s="211">
        <f>D64+D68</f>
        <v>0</v>
      </c>
      <c r="E63" s="211">
        <f>E64+E68</f>
        <v>0</v>
      </c>
      <c r="F63" s="211">
        <f>F64+F68</f>
        <v>0</v>
      </c>
      <c r="G63" s="212">
        <f>G64+G68</f>
        <v>0</v>
      </c>
    </row>
    <row r="64" spans="1:7" s="7" customFormat="1" ht="15" customHeight="1" x14ac:dyDescent="0.2">
      <c r="A64" s="52" t="s">
        <v>93</v>
      </c>
      <c r="B64" s="53" t="s">
        <v>75</v>
      </c>
      <c r="C64" s="5">
        <f t="shared" ref="C64:G64" si="11">C65</f>
        <v>4411.05</v>
      </c>
      <c r="D64" s="5">
        <f t="shared" si="11"/>
        <v>0</v>
      </c>
      <c r="E64" s="5">
        <f t="shared" si="11"/>
        <v>0</v>
      </c>
      <c r="F64" s="5">
        <f t="shared" si="11"/>
        <v>0</v>
      </c>
      <c r="G64" s="54">
        <f t="shared" si="11"/>
        <v>0</v>
      </c>
    </row>
    <row r="65" spans="1:7" s="18" customFormat="1" ht="15" customHeight="1" x14ac:dyDescent="0.2">
      <c r="A65" s="185">
        <v>3</v>
      </c>
      <c r="B65" s="191" t="s">
        <v>11</v>
      </c>
      <c r="C65" s="6">
        <f>C66+C67</f>
        <v>4411.05</v>
      </c>
      <c r="D65" s="6">
        <f>D66+D67</f>
        <v>0</v>
      </c>
      <c r="E65" s="6">
        <f>E66+E67</f>
        <v>0</v>
      </c>
      <c r="F65" s="6">
        <f>F66+F67</f>
        <v>0</v>
      </c>
      <c r="G65" s="55">
        <f>G66+G67</f>
        <v>0</v>
      </c>
    </row>
    <row r="66" spans="1:7" s="18" customFormat="1" ht="15" customHeight="1" x14ac:dyDescent="0.2">
      <c r="A66" s="187">
        <v>31</v>
      </c>
      <c r="B66" s="188" t="s">
        <v>1</v>
      </c>
      <c r="C66" s="51">
        <v>4411.05</v>
      </c>
      <c r="D66" s="51">
        <v>0</v>
      </c>
      <c r="E66" s="51">
        <v>0</v>
      </c>
      <c r="F66" s="51">
        <f>E66</f>
        <v>0</v>
      </c>
      <c r="G66" s="190">
        <f>E66</f>
        <v>0</v>
      </c>
    </row>
    <row r="67" spans="1:7" s="18" customFormat="1" ht="15" customHeight="1" x14ac:dyDescent="0.2">
      <c r="A67" s="187">
        <v>32</v>
      </c>
      <c r="B67" s="189" t="s">
        <v>12</v>
      </c>
      <c r="C67" s="51">
        <v>0</v>
      </c>
      <c r="D67" s="51">
        <v>0</v>
      </c>
      <c r="E67" s="51">
        <v>0</v>
      </c>
      <c r="F67" s="51">
        <f>E67</f>
        <v>0</v>
      </c>
      <c r="G67" s="190">
        <f>E67</f>
        <v>0</v>
      </c>
    </row>
    <row r="68" spans="1:7" s="45" customFormat="1" ht="15" customHeight="1" x14ac:dyDescent="0.2">
      <c r="A68" s="52" t="s">
        <v>43</v>
      </c>
      <c r="B68" s="53" t="s">
        <v>44</v>
      </c>
      <c r="C68" s="5">
        <f t="shared" ref="C68:G68" si="12">C69</f>
        <v>7334.49</v>
      </c>
      <c r="D68" s="5">
        <f t="shared" si="12"/>
        <v>0</v>
      </c>
      <c r="E68" s="5">
        <f t="shared" si="12"/>
        <v>0</v>
      </c>
      <c r="F68" s="5">
        <f t="shared" si="12"/>
        <v>0</v>
      </c>
      <c r="G68" s="54">
        <f t="shared" si="12"/>
        <v>0</v>
      </c>
    </row>
    <row r="69" spans="1:7" s="45" customFormat="1" ht="15" customHeight="1" x14ac:dyDescent="0.2">
      <c r="A69" s="185">
        <v>3</v>
      </c>
      <c r="B69" s="191" t="s">
        <v>11</v>
      </c>
      <c r="C69" s="6">
        <f>C70+C71</f>
        <v>7334.49</v>
      </c>
      <c r="D69" s="6">
        <f>D70+D71</f>
        <v>0</v>
      </c>
      <c r="E69" s="6">
        <f>E70+E71</f>
        <v>0</v>
      </c>
      <c r="F69" s="6">
        <f>F70+F71</f>
        <v>0</v>
      </c>
      <c r="G69" s="55">
        <f>G70+G71</f>
        <v>0</v>
      </c>
    </row>
    <row r="70" spans="1:7" s="45" customFormat="1" ht="15" customHeight="1" x14ac:dyDescent="0.2">
      <c r="A70" s="187">
        <v>31</v>
      </c>
      <c r="B70" s="188" t="s">
        <v>1</v>
      </c>
      <c r="C70" s="51">
        <v>7334.49</v>
      </c>
      <c r="D70" s="51">
        <v>0</v>
      </c>
      <c r="E70" s="51">
        <v>0</v>
      </c>
      <c r="F70" s="51">
        <f>E70</f>
        <v>0</v>
      </c>
      <c r="G70" s="190">
        <f>E70</f>
        <v>0</v>
      </c>
    </row>
    <row r="71" spans="1:7" s="45" customFormat="1" ht="15" customHeight="1" x14ac:dyDescent="0.2">
      <c r="A71" s="187">
        <v>32</v>
      </c>
      <c r="B71" s="189" t="s">
        <v>12</v>
      </c>
      <c r="C71" s="51">
        <v>0</v>
      </c>
      <c r="D71" s="51">
        <v>0</v>
      </c>
      <c r="E71" s="51">
        <v>0</v>
      </c>
      <c r="F71" s="51">
        <f>E71</f>
        <v>0</v>
      </c>
      <c r="G71" s="190">
        <f>E71</f>
        <v>0</v>
      </c>
    </row>
    <row r="72" spans="1:7" s="45" customFormat="1" ht="15" customHeight="1" x14ac:dyDescent="0.2">
      <c r="A72" s="209" t="s">
        <v>102</v>
      </c>
      <c r="B72" s="165" t="s">
        <v>101</v>
      </c>
      <c r="C72" s="211">
        <f>C73+C77</f>
        <v>16312.79</v>
      </c>
      <c r="D72" s="211">
        <f>D73+D77</f>
        <v>49250</v>
      </c>
      <c r="E72" s="211">
        <f>E73+E77</f>
        <v>49250</v>
      </c>
      <c r="F72" s="211">
        <f>F73+F77</f>
        <v>32327</v>
      </c>
      <c r="G72" s="212">
        <f>G73+G77</f>
        <v>0</v>
      </c>
    </row>
    <row r="73" spans="1:7" s="45" customFormat="1" ht="15" customHeight="1" x14ac:dyDescent="0.2">
      <c r="A73" s="52" t="s">
        <v>93</v>
      </c>
      <c r="B73" s="53" t="s">
        <v>75</v>
      </c>
      <c r="C73" s="5">
        <f t="shared" ref="C73:G73" si="13">C74</f>
        <v>4156.79</v>
      </c>
      <c r="D73" s="5">
        <f t="shared" si="13"/>
        <v>12782</v>
      </c>
      <c r="E73" s="5">
        <f t="shared" si="13"/>
        <v>12782</v>
      </c>
      <c r="F73" s="5">
        <f t="shared" si="13"/>
        <v>8015</v>
      </c>
      <c r="G73" s="54">
        <f t="shared" si="13"/>
        <v>0</v>
      </c>
    </row>
    <row r="74" spans="1:7" s="45" customFormat="1" ht="15" customHeight="1" x14ac:dyDescent="0.2">
      <c r="A74" s="185">
        <v>3</v>
      </c>
      <c r="B74" s="191" t="s">
        <v>11</v>
      </c>
      <c r="C74" s="6">
        <f>C75+C76</f>
        <v>4156.79</v>
      </c>
      <c r="D74" s="6">
        <f>D75+D76</f>
        <v>12782</v>
      </c>
      <c r="E74" s="6">
        <f>E75+E76</f>
        <v>12782</v>
      </c>
      <c r="F74" s="6">
        <f>F75+F76</f>
        <v>8015</v>
      </c>
      <c r="G74" s="55">
        <f>G75+G76</f>
        <v>0</v>
      </c>
    </row>
    <row r="75" spans="1:7" s="45" customFormat="1" ht="15" customHeight="1" x14ac:dyDescent="0.2">
      <c r="A75" s="187">
        <v>31</v>
      </c>
      <c r="B75" s="188" t="s">
        <v>1</v>
      </c>
      <c r="C75" s="51">
        <v>4036.74</v>
      </c>
      <c r="D75" s="51">
        <v>12516.19</v>
      </c>
      <c r="E75" s="51">
        <v>12362</v>
      </c>
      <c r="F75" s="51">
        <v>7925</v>
      </c>
      <c r="G75" s="190">
        <v>0</v>
      </c>
    </row>
    <row r="76" spans="1:7" s="45" customFormat="1" ht="15" customHeight="1" x14ac:dyDescent="0.2">
      <c r="A76" s="187">
        <v>32</v>
      </c>
      <c r="B76" s="189" t="s">
        <v>12</v>
      </c>
      <c r="C76" s="51">
        <v>120.05</v>
      </c>
      <c r="D76" s="51">
        <v>265.81</v>
      </c>
      <c r="E76" s="51">
        <v>420</v>
      </c>
      <c r="F76" s="51">
        <v>90</v>
      </c>
      <c r="G76" s="190">
        <v>0</v>
      </c>
    </row>
    <row r="77" spans="1:7" s="45" customFormat="1" ht="15" customHeight="1" x14ac:dyDescent="0.2">
      <c r="A77" s="52" t="s">
        <v>43</v>
      </c>
      <c r="B77" s="53" t="s">
        <v>44</v>
      </c>
      <c r="C77" s="5">
        <f t="shared" ref="C77:G77" si="14">C78</f>
        <v>12156</v>
      </c>
      <c r="D77" s="5">
        <f t="shared" si="14"/>
        <v>36468</v>
      </c>
      <c r="E77" s="5">
        <f t="shared" si="14"/>
        <v>36468</v>
      </c>
      <c r="F77" s="5">
        <f t="shared" si="14"/>
        <v>24312</v>
      </c>
      <c r="G77" s="54">
        <f t="shared" si="14"/>
        <v>0</v>
      </c>
    </row>
    <row r="78" spans="1:7" s="45" customFormat="1" ht="15" customHeight="1" x14ac:dyDescent="0.2">
      <c r="A78" s="185">
        <v>3</v>
      </c>
      <c r="B78" s="191" t="s">
        <v>11</v>
      </c>
      <c r="C78" s="6">
        <f>C79+C80</f>
        <v>12156</v>
      </c>
      <c r="D78" s="6">
        <f>D79+D80</f>
        <v>36468</v>
      </c>
      <c r="E78" s="6">
        <f>E79+E80</f>
        <v>36468</v>
      </c>
      <c r="F78" s="6">
        <f>F79+F80</f>
        <v>24312</v>
      </c>
      <c r="G78" s="55">
        <f>G79+G80</f>
        <v>0</v>
      </c>
    </row>
    <row r="79" spans="1:7" s="45" customFormat="1" ht="15" customHeight="1" x14ac:dyDescent="0.2">
      <c r="A79" s="187">
        <v>31</v>
      </c>
      <c r="B79" s="188" t="s">
        <v>1</v>
      </c>
      <c r="C79" s="51">
        <v>11909.25</v>
      </c>
      <c r="D79" s="51">
        <v>36121.550000000003</v>
      </c>
      <c r="E79" s="51">
        <v>36268</v>
      </c>
      <c r="F79" s="51">
        <v>24112</v>
      </c>
      <c r="G79" s="190">
        <v>0</v>
      </c>
    </row>
    <row r="80" spans="1:7" s="45" customFormat="1" ht="15" customHeight="1" x14ac:dyDescent="0.2">
      <c r="A80" s="192">
        <v>32</v>
      </c>
      <c r="B80" s="193" t="s">
        <v>12</v>
      </c>
      <c r="C80" s="194">
        <v>246.75</v>
      </c>
      <c r="D80" s="194">
        <v>346.45</v>
      </c>
      <c r="E80" s="194">
        <v>200</v>
      </c>
      <c r="F80" s="194">
        <v>200</v>
      </c>
      <c r="G80" s="195">
        <v>0</v>
      </c>
    </row>
    <row r="81" spans="5:7" s="45" customFormat="1" x14ac:dyDescent="0.2">
      <c r="E81" s="4"/>
      <c r="F81" s="4"/>
      <c r="G81" s="4"/>
    </row>
    <row r="82" spans="5:7" s="45" customFormat="1" x14ac:dyDescent="0.2">
      <c r="E82" s="4"/>
      <c r="F82" s="4"/>
      <c r="G82" s="4"/>
    </row>
    <row r="83" spans="5:7" s="45" customFormat="1" x14ac:dyDescent="0.2">
      <c r="E83" s="4"/>
      <c r="F83" s="77" t="s">
        <v>10</v>
      </c>
      <c r="G83" s="4"/>
    </row>
    <row r="84" spans="5:7" s="45" customFormat="1" x14ac:dyDescent="0.2">
      <c r="E84" s="4"/>
      <c r="F84" s="77" t="s">
        <v>4</v>
      </c>
      <c r="G84" s="4"/>
    </row>
    <row r="85" spans="5:7" s="45" customFormat="1" x14ac:dyDescent="0.2">
      <c r="E85" s="4"/>
      <c r="G85" s="4"/>
    </row>
    <row r="86" spans="5:7" s="45" customFormat="1" x14ac:dyDescent="0.2">
      <c r="E86" s="4"/>
      <c r="F86" s="4"/>
      <c r="G86" s="4"/>
    </row>
    <row r="87" spans="5:7" s="45" customFormat="1" x14ac:dyDescent="0.2">
      <c r="E87" s="4"/>
      <c r="F87" s="4"/>
      <c r="G87" s="4"/>
    </row>
    <row r="88" spans="5:7" s="45" customFormat="1" x14ac:dyDescent="0.2">
      <c r="E88" s="4"/>
      <c r="F88" s="4"/>
      <c r="G88" s="4"/>
    </row>
    <row r="89" spans="5:7" s="45" customFormat="1" x14ac:dyDescent="0.2">
      <c r="E89" s="4"/>
      <c r="F89" s="4"/>
      <c r="G89" s="4"/>
    </row>
    <row r="90" spans="5:7" s="45" customFormat="1" x14ac:dyDescent="0.2">
      <c r="E90" s="4"/>
      <c r="F90" s="4"/>
      <c r="G90" s="4"/>
    </row>
    <row r="91" spans="5:7" s="45" customFormat="1" x14ac:dyDescent="0.2">
      <c r="E91" s="4"/>
      <c r="F91" s="4"/>
      <c r="G91" s="4"/>
    </row>
    <row r="92" spans="5:7" s="45" customFormat="1" x14ac:dyDescent="0.2">
      <c r="E92" s="4"/>
      <c r="F92" s="4"/>
      <c r="G92" s="4"/>
    </row>
  </sheetData>
  <sheetProtection algorithmName="SHA-512" hashValue="jUEUZLSl0wqmTPmP29AY7YLGiq6AMM8piypHfxrAUAAAl23jFBhetPsOXFHVDAtOOOncrVjLg9zsXN33kPviHg==" saltValue="uxo/5DFHYU3H/OVw28yUQg==" spinCount="100000" sheet="1" objects="1" scenarios="1"/>
  <mergeCells count="2">
    <mergeCell ref="A1:G1"/>
    <mergeCell ref="A3:G3"/>
  </mergeCells>
  <pageMargins left="0.70866141732283472" right="0.70866141732283472" top="0.74803149606299213" bottom="0.59055118110236227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SAŽETAK</vt:lpstr>
      <vt:lpstr>Račun prihoda i rashoda</vt:lpstr>
      <vt:lpstr>Račun financiranja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2017-10-22T19:02:29Z</dcterms:created>
  <dcterms:modified xsi:type="dcterms:W3CDTF">2026-01-19T17:51:25Z</dcterms:modified>
</cp:coreProperties>
</file>