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CC29D451-3381-43AA-BE61-5676FCCD454D}" xr6:coauthVersionLast="47" xr6:coauthVersionMax="47" xr10:uidLastSave="{00000000-0000-0000-0000-000000000000}"/>
  <bookViews>
    <workbookView xWindow="-120" yWindow="-120" windowWidth="24240" windowHeight="13020" tabRatio="928" xr2:uid="{00000000-000D-0000-FFFF-FFFF00000000}"/>
  </bookViews>
  <sheets>
    <sheet name="SAŽETAK" sheetId="4" r:id="rId1"/>
    <sheet name="Račun prihoda i rashoda" sheetId="16" r:id="rId2"/>
    <sheet name="Račun financiranja" sheetId="18" r:id="rId3"/>
    <sheet name="POSEBNI DIO" sheetId="3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9" i="16" l="1"/>
  <c r="C69" i="16"/>
  <c r="C30" i="16"/>
  <c r="F30" i="16"/>
  <c r="C30" i="3"/>
  <c r="E34" i="3"/>
  <c r="D34" i="3"/>
  <c r="F30" i="3"/>
  <c r="F53" i="16"/>
  <c r="C53" i="16"/>
  <c r="D55" i="16"/>
  <c r="E55" i="16" s="1"/>
  <c r="D14" i="16" l="1"/>
  <c r="D15" i="16"/>
  <c r="F24" i="3" l="1"/>
  <c r="F35" i="3"/>
  <c r="E148" i="16" l="1"/>
  <c r="E147" i="16"/>
  <c r="E146" i="16"/>
  <c r="F144" i="16"/>
  <c r="F143" i="16" s="1"/>
  <c r="F142" i="16" s="1"/>
  <c r="I32" i="4" s="1"/>
  <c r="C144" i="16"/>
  <c r="C143" i="16" s="1"/>
  <c r="C142" i="16" s="1"/>
  <c r="F32" i="4" s="1"/>
  <c r="E96" i="16" l="1"/>
  <c r="D96" i="16"/>
  <c r="C27" i="16"/>
  <c r="F27" i="16"/>
  <c r="D60" i="16"/>
  <c r="D59" i="16" s="1"/>
  <c r="D58" i="16"/>
  <c r="D57" i="16" s="1"/>
  <c r="D56" i="16"/>
  <c r="E56" i="16" s="1"/>
  <c r="D54" i="16"/>
  <c r="D52" i="16"/>
  <c r="D51" i="16" s="1"/>
  <c r="D50" i="16"/>
  <c r="D49" i="16" s="1"/>
  <c r="D48" i="16"/>
  <c r="D47" i="16" s="1"/>
  <c r="F59" i="16"/>
  <c r="F57" i="16"/>
  <c r="F51" i="16"/>
  <c r="F49" i="16"/>
  <c r="F47" i="16"/>
  <c r="C59" i="16"/>
  <c r="E59" i="16" s="1"/>
  <c r="C57" i="16"/>
  <c r="C51" i="16"/>
  <c r="C49" i="16"/>
  <c r="E60" i="16"/>
  <c r="C47" i="16"/>
  <c r="E47" i="16" l="1"/>
  <c r="E58" i="16"/>
  <c r="E57" i="16"/>
  <c r="D27" i="16"/>
  <c r="E27" i="16" s="1"/>
  <c r="C46" i="16"/>
  <c r="F46" i="16"/>
  <c r="D53" i="16"/>
  <c r="E53" i="16" s="1"/>
  <c r="E51" i="16"/>
  <c r="E49" i="16"/>
  <c r="D46" i="16" l="1"/>
  <c r="E54" i="16"/>
  <c r="E52" i="16" l="1"/>
  <c r="E48" i="16" l="1"/>
  <c r="E50" i="16"/>
  <c r="D148" i="16" l="1"/>
  <c r="D147" i="16"/>
  <c r="D146" i="16"/>
  <c r="D145" i="16"/>
  <c r="D144" i="16" l="1"/>
  <c r="D143" i="16" s="1"/>
  <c r="E46" i="16"/>
  <c r="E145" i="16"/>
  <c r="E32" i="18"/>
  <c r="D32" i="18"/>
  <c r="E31" i="18"/>
  <c r="D31" i="18"/>
  <c r="F30" i="18"/>
  <c r="C30" i="18"/>
  <c r="E30" i="18" s="1"/>
  <c r="E28" i="18"/>
  <c r="D28" i="18"/>
  <c r="E27" i="18"/>
  <c r="D27" i="18"/>
  <c r="F26" i="18"/>
  <c r="C26" i="18"/>
  <c r="E26" i="18" s="1"/>
  <c r="E17" i="18"/>
  <c r="F16" i="18"/>
  <c r="F15" i="18" s="1"/>
  <c r="D16" i="18"/>
  <c r="D15" i="18" s="1"/>
  <c r="C16" i="18"/>
  <c r="E16" i="18" s="1"/>
  <c r="E13" i="18"/>
  <c r="D13" i="18"/>
  <c r="D12" i="18" s="1"/>
  <c r="D11" i="18" s="1"/>
  <c r="F12" i="18"/>
  <c r="F11" i="18" s="1"/>
  <c r="C12" i="18"/>
  <c r="C11" i="18" s="1"/>
  <c r="E11" i="18" s="1"/>
  <c r="A1" i="18"/>
  <c r="C15" i="18" l="1"/>
  <c r="E15" i="18" s="1"/>
  <c r="E144" i="16"/>
  <c r="D142" i="16"/>
  <c r="E143" i="16"/>
  <c r="D30" i="18"/>
  <c r="E12" i="18"/>
  <c r="D26" i="18"/>
  <c r="F32" i="16"/>
  <c r="F31" i="16" s="1"/>
  <c r="C32" i="16"/>
  <c r="F29" i="16"/>
  <c r="C29" i="16"/>
  <c r="F28" i="16"/>
  <c r="C28" i="16"/>
  <c r="E18" i="16"/>
  <c r="D18" i="16"/>
  <c r="F17" i="16"/>
  <c r="I11" i="4" s="1"/>
  <c r="C17" i="16"/>
  <c r="F11" i="4" s="1"/>
  <c r="D16" i="16"/>
  <c r="E16" i="16" s="1"/>
  <c r="E15" i="16"/>
  <c r="E14" i="16"/>
  <c r="D13" i="16"/>
  <c r="E13" i="16" s="1"/>
  <c r="F12" i="16"/>
  <c r="I10" i="4" s="1"/>
  <c r="C12" i="16"/>
  <c r="F10" i="4" s="1"/>
  <c r="A3" i="16"/>
  <c r="A1" i="16"/>
  <c r="F9" i="4" l="1"/>
  <c r="I14" i="4"/>
  <c r="E142" i="16"/>
  <c r="G32" i="4"/>
  <c r="H32" i="4" s="1"/>
  <c r="E17" i="16"/>
  <c r="C11" i="16"/>
  <c r="F11" i="16"/>
  <c r="D17" i="16"/>
  <c r="D29" i="16"/>
  <c r="E29" i="16" s="1"/>
  <c r="C26" i="16"/>
  <c r="F13" i="4" s="1"/>
  <c r="F26" i="16"/>
  <c r="I13" i="4" s="1"/>
  <c r="D28" i="16"/>
  <c r="E28" i="16" s="1"/>
  <c r="D30" i="16"/>
  <c r="E30" i="16" s="1"/>
  <c r="D32" i="16"/>
  <c r="E32" i="16" s="1"/>
  <c r="D12" i="16"/>
  <c r="E12" i="16" s="1"/>
  <c r="C31" i="16"/>
  <c r="F14" i="4" s="1"/>
  <c r="I12" i="4" l="1"/>
  <c r="F25" i="16"/>
  <c r="C25" i="16"/>
  <c r="D11" i="16"/>
  <c r="E11" i="16" s="1"/>
  <c r="D26" i="16"/>
  <c r="D31" i="16"/>
  <c r="E31" i="16" s="1"/>
  <c r="E26" i="16" l="1"/>
  <c r="D25" i="16"/>
  <c r="E25" i="16" s="1"/>
  <c r="D81" i="3" l="1"/>
  <c r="E81" i="3" s="1"/>
  <c r="D80" i="3"/>
  <c r="E80" i="3" s="1"/>
  <c r="F79" i="3"/>
  <c r="F78" i="3" s="1"/>
  <c r="C79" i="3"/>
  <c r="D77" i="3"/>
  <c r="E77" i="3" s="1"/>
  <c r="D76" i="3"/>
  <c r="E76" i="3" s="1"/>
  <c r="F75" i="3"/>
  <c r="F74" i="3" s="1"/>
  <c r="C75" i="3"/>
  <c r="C74" i="3" l="1"/>
  <c r="D79" i="3"/>
  <c r="E79" i="3" s="1"/>
  <c r="F73" i="3"/>
  <c r="D75" i="3"/>
  <c r="E75" i="3" s="1"/>
  <c r="C78" i="3"/>
  <c r="C73" i="3" l="1"/>
  <c r="D73" i="3" s="1"/>
  <c r="D74" i="3"/>
  <c r="E74" i="3" s="1"/>
  <c r="D78" i="3"/>
  <c r="E78" i="3" s="1"/>
  <c r="H22" i="4"/>
  <c r="G22" i="4"/>
  <c r="H21" i="4"/>
  <c r="G21" i="4"/>
  <c r="E73" i="3" l="1"/>
  <c r="E56" i="3"/>
  <c r="E54" i="3"/>
  <c r="E41" i="3"/>
  <c r="D56" i="3" l="1"/>
  <c r="D54" i="3"/>
  <c r="D41" i="3"/>
  <c r="E49" i="3" l="1"/>
  <c r="C70" i="3" l="1"/>
  <c r="D61" i="3"/>
  <c r="E61" i="3"/>
  <c r="D48" i="3"/>
  <c r="E48" i="3"/>
  <c r="D39" i="3"/>
  <c r="E39" i="3"/>
  <c r="D33" i="3"/>
  <c r="E33" i="3"/>
  <c r="D25" i="3"/>
  <c r="E25" i="3" s="1"/>
  <c r="D21" i="3"/>
  <c r="E21" i="3" s="1"/>
  <c r="D68" i="3"/>
  <c r="E68" i="3"/>
  <c r="D63" i="3"/>
  <c r="E63" i="3"/>
  <c r="D27" i="3"/>
  <c r="E27" i="3" s="1"/>
  <c r="C19" i="3"/>
  <c r="D20" i="3" l="1"/>
  <c r="E20" i="3" s="1"/>
  <c r="D71" i="3"/>
  <c r="E71" i="3" s="1"/>
  <c r="F70" i="3"/>
  <c r="D67" i="3"/>
  <c r="E67" i="3" s="1"/>
  <c r="C69" i="3"/>
  <c r="C75" i="16" s="1"/>
  <c r="F45" i="3"/>
  <c r="E72" i="3"/>
  <c r="D72" i="3"/>
  <c r="C45" i="3"/>
  <c r="D58" i="3"/>
  <c r="E58" i="3"/>
  <c r="D32" i="3"/>
  <c r="E32" i="3" s="1"/>
  <c r="D47" i="3"/>
  <c r="E47" i="3" s="1"/>
  <c r="F69" i="3" l="1"/>
  <c r="F75" i="16" s="1"/>
  <c r="D70" i="3"/>
  <c r="E70" i="3" s="1"/>
  <c r="D46" i="3"/>
  <c r="E46" i="3" s="1"/>
  <c r="D51" i="3"/>
  <c r="E51" i="3" s="1"/>
  <c r="D36" i="3"/>
  <c r="E36" i="3" s="1"/>
  <c r="D55" i="3"/>
  <c r="E55" i="3" s="1"/>
  <c r="D40" i="3"/>
  <c r="E40" i="3" s="1"/>
  <c r="D43" i="3"/>
  <c r="E43" i="3"/>
  <c r="D26" i="3"/>
  <c r="E26" i="3" s="1"/>
  <c r="D31" i="3"/>
  <c r="E31" i="3" s="1"/>
  <c r="D75" i="16" l="1"/>
  <c r="E75" i="16"/>
  <c r="D69" i="3"/>
  <c r="E69" i="3" s="1"/>
  <c r="I23" i="4"/>
  <c r="F23" i="4"/>
  <c r="H23" i="4" s="1"/>
  <c r="G23" i="4" l="1"/>
  <c r="C57" i="3"/>
  <c r="E57" i="3" s="1"/>
  <c r="F66" i="3"/>
  <c r="C24" i="3"/>
  <c r="H11" i="4" l="1"/>
  <c r="D24" i="3"/>
  <c r="E24" i="3" s="1"/>
  <c r="C66" i="3"/>
  <c r="A1" i="3"/>
  <c r="D66" i="3" l="1"/>
  <c r="E66" i="3"/>
  <c r="F60" i="3"/>
  <c r="C60" i="3"/>
  <c r="C53" i="3"/>
  <c r="F57" i="3"/>
  <c r="D57" i="3" s="1"/>
  <c r="F53" i="3"/>
  <c r="F12" i="4" l="1"/>
  <c r="D60" i="3"/>
  <c r="E60" i="3"/>
  <c r="D53" i="3"/>
  <c r="E53" i="3" s="1"/>
  <c r="D30" i="3"/>
  <c r="E30" i="3" s="1"/>
  <c r="C52" i="3"/>
  <c r="C79" i="16" s="1"/>
  <c r="F52" i="3"/>
  <c r="F79" i="16" s="1"/>
  <c r="F78" i="16" l="1"/>
  <c r="D79" i="16"/>
  <c r="D78" i="16" s="1"/>
  <c r="C78" i="16"/>
  <c r="F14" i="3"/>
  <c r="C14" i="3"/>
  <c r="D52" i="3"/>
  <c r="E79" i="16" l="1"/>
  <c r="E78" i="16"/>
  <c r="D14" i="3"/>
  <c r="E14" i="3" s="1"/>
  <c r="E52" i="3"/>
  <c r="G11" i="4" l="1"/>
  <c r="C65" i="3"/>
  <c r="C62" i="3"/>
  <c r="C50" i="3"/>
  <c r="C42" i="3"/>
  <c r="E42" i="3" s="1"/>
  <c r="C35" i="3"/>
  <c r="C64" i="3" l="1"/>
  <c r="C10" i="3"/>
  <c r="F15" i="4"/>
  <c r="F25" i="4" s="1"/>
  <c r="C59" i="3"/>
  <c r="C81" i="16" s="1"/>
  <c r="E62" i="3"/>
  <c r="C29" i="3"/>
  <c r="C71" i="16" s="1"/>
  <c r="C38" i="3"/>
  <c r="C44" i="3"/>
  <c r="C23" i="3"/>
  <c r="C76" i="16" s="1"/>
  <c r="F33" i="4" l="1"/>
  <c r="C68" i="16"/>
  <c r="C70" i="16"/>
  <c r="E81" i="16"/>
  <c r="C80" i="16"/>
  <c r="E80" i="16" s="1"/>
  <c r="C11" i="3"/>
  <c r="C15" i="3"/>
  <c r="E15" i="3" s="1"/>
  <c r="E59" i="3"/>
  <c r="C22" i="3"/>
  <c r="C37" i="3"/>
  <c r="C73" i="16" s="1"/>
  <c r="C18" i="3"/>
  <c r="C77" i="16" l="1"/>
  <c r="C74" i="16" s="1"/>
  <c r="C13" i="3"/>
  <c r="F34" i="4"/>
  <c r="H34" i="4" s="1"/>
  <c r="C72" i="16"/>
  <c r="C12" i="3"/>
  <c r="C28" i="3"/>
  <c r="C17" i="3"/>
  <c r="F65" i="3"/>
  <c r="F10" i="3" s="1"/>
  <c r="C67" i="16" l="1"/>
  <c r="C9" i="3"/>
  <c r="C8" i="3" s="1"/>
  <c r="C16" i="3"/>
  <c r="C95" i="16" s="1"/>
  <c r="C94" i="16" s="1"/>
  <c r="C93" i="16" s="1"/>
  <c r="F64" i="3"/>
  <c r="D65" i="3"/>
  <c r="E65" i="3" s="1"/>
  <c r="D64" i="3" l="1"/>
  <c r="E64" i="3" s="1"/>
  <c r="F62" i="3"/>
  <c r="F50" i="3"/>
  <c r="D50" i="3" s="1"/>
  <c r="E50" i="3" s="1"/>
  <c r="D45" i="3"/>
  <c r="E45" i="3" s="1"/>
  <c r="F42" i="3"/>
  <c r="D42" i="3" s="1"/>
  <c r="F38" i="3"/>
  <c r="D38" i="3" s="1"/>
  <c r="E38" i="3" s="1"/>
  <c r="D35" i="3"/>
  <c r="E35" i="3" s="1"/>
  <c r="F23" i="3"/>
  <c r="F68" i="16" l="1"/>
  <c r="F76" i="16"/>
  <c r="D10" i="3"/>
  <c r="E10" i="3" s="1"/>
  <c r="D23" i="3"/>
  <c r="I9" i="4"/>
  <c r="G10" i="4"/>
  <c r="H10" i="4" s="1"/>
  <c r="F59" i="3"/>
  <c r="F81" i="16" s="1"/>
  <c r="D62" i="3"/>
  <c r="F22" i="3"/>
  <c r="D22" i="3" s="1"/>
  <c r="E22" i="3" s="1"/>
  <c r="F44" i="3"/>
  <c r="D44" i="3" s="1"/>
  <c r="E44" i="3" s="1"/>
  <c r="F37" i="3"/>
  <c r="F73" i="16" s="1"/>
  <c r="F19" i="3"/>
  <c r="D19" i="3" s="1"/>
  <c r="E19" i="3" s="1"/>
  <c r="F29" i="3"/>
  <c r="F71" i="16" s="1"/>
  <c r="D69" i="16" l="1"/>
  <c r="D68" i="16" s="1"/>
  <c r="D76" i="16"/>
  <c r="E76" i="16" s="1"/>
  <c r="G9" i="4"/>
  <c r="H9" i="4" s="1"/>
  <c r="I15" i="4"/>
  <c r="F70" i="16"/>
  <c r="D71" i="16"/>
  <c r="E69" i="16"/>
  <c r="F80" i="16"/>
  <c r="D81" i="16"/>
  <c r="D80" i="16" s="1"/>
  <c r="F72" i="16"/>
  <c r="D73" i="16"/>
  <c r="F11" i="3"/>
  <c r="D11" i="3" s="1"/>
  <c r="E11" i="3" s="1"/>
  <c r="F12" i="3"/>
  <c r="D12" i="3" s="1"/>
  <c r="E12" i="3" s="1"/>
  <c r="F15" i="3"/>
  <c r="D15" i="3" s="1"/>
  <c r="D37" i="3"/>
  <c r="E23" i="3"/>
  <c r="D29" i="3"/>
  <c r="D59" i="3"/>
  <c r="F18" i="3"/>
  <c r="F28" i="3"/>
  <c r="F77" i="16" l="1"/>
  <c r="F74" i="16" s="1"/>
  <c r="F67" i="16" s="1"/>
  <c r="F13" i="3"/>
  <c r="D13" i="3" s="1"/>
  <c r="E13" i="3" s="1"/>
  <c r="E68" i="16"/>
  <c r="D70" i="16"/>
  <c r="E71" i="16"/>
  <c r="D72" i="16"/>
  <c r="E72" i="16" s="1"/>
  <c r="E73" i="16"/>
  <c r="E29" i="3"/>
  <c r="E37" i="3"/>
  <c r="D18" i="3"/>
  <c r="F17" i="3"/>
  <c r="D28" i="3"/>
  <c r="E28" i="3" s="1"/>
  <c r="D77" i="16" l="1"/>
  <c r="E77" i="16" s="1"/>
  <c r="E70" i="16"/>
  <c r="F9" i="3"/>
  <c r="F8" i="3" s="1"/>
  <c r="F16" i="3"/>
  <c r="F95" i="16" s="1"/>
  <c r="F94" i="16" s="1"/>
  <c r="D9" i="3"/>
  <c r="E18" i="3"/>
  <c r="D17" i="3"/>
  <c r="E17" i="3" s="1"/>
  <c r="D74" i="16" l="1"/>
  <c r="E74" i="16" s="1"/>
  <c r="F93" i="16"/>
  <c r="D94" i="16"/>
  <c r="D8" i="3"/>
  <c r="E9" i="3"/>
  <c r="E8" i="3" s="1"/>
  <c r="D16" i="3"/>
  <c r="D67" i="16" l="1"/>
  <c r="E67" i="16" s="1"/>
  <c r="E16" i="3"/>
  <c r="D95" i="16"/>
  <c r="E95" i="16" s="1"/>
  <c r="D93" i="16"/>
  <c r="E93" i="16" s="1"/>
  <c r="E94" i="16"/>
  <c r="G13" i="4"/>
  <c r="H13" i="4" s="1"/>
  <c r="G14" i="4" l="1"/>
  <c r="H14" i="4" s="1"/>
  <c r="I25" i="4" l="1"/>
  <c r="I33" i="4" s="1"/>
  <c r="I34" i="4" s="1"/>
  <c r="G12" i="4"/>
  <c r="H12" i="4" s="1"/>
  <c r="G25" i="4" l="1"/>
  <c r="G33" i="4" s="1"/>
  <c r="G15" i="4"/>
  <c r="H15" i="4" s="1"/>
  <c r="G34" i="4" l="1"/>
  <c r="H33" i="4"/>
  <c r="H25" i="4"/>
</calcChain>
</file>

<file path=xl/sharedStrings.xml><?xml version="1.0" encoding="utf-8"?>
<sst xmlns="http://schemas.openxmlformats.org/spreadsheetml/2006/main" count="307" uniqueCount="144">
  <si>
    <t>Rashodi za nabavu proizvedene dugotrajne imovine</t>
  </si>
  <si>
    <t>Rashodi za zaposlene</t>
  </si>
  <si>
    <t>Financijski rashodi</t>
  </si>
  <si>
    <t>Prihodi od prodaje proizvoda i robe te pruženih usluga i prihodi od donacija</t>
  </si>
  <si>
    <t>PRIHODI UKUPNO</t>
  </si>
  <si>
    <t>RASHODI UKUPNO</t>
  </si>
  <si>
    <t>RASHODI ZA NABAVU NEFINANCIJSKE IMOVINE</t>
  </si>
  <si>
    <t>RAZLIKA - VIŠAK / MANJAK</t>
  </si>
  <si>
    <t>NETO FINANCIRANJE</t>
  </si>
  <si>
    <t>VIŠAK / MANJAK + NETO FINANCIRANJE</t>
  </si>
  <si>
    <t>RASHODI POSLOVANJA</t>
  </si>
  <si>
    <t>Materijalni rashodi</t>
  </si>
  <si>
    <t>Vlastiti prihodi</t>
  </si>
  <si>
    <t>Prihodi za posebne namjene</t>
  </si>
  <si>
    <t>Pomoći</t>
  </si>
  <si>
    <t>Financijski  rashodi</t>
  </si>
  <si>
    <t>Rashodi za nabavu proizvedene dugotrajne  imovine</t>
  </si>
  <si>
    <t>UKUPNO RASHODI</t>
  </si>
  <si>
    <t>Prihodi poslovanja</t>
  </si>
  <si>
    <t>Pomoći iz inozemstva i od subjekata unutar općeg proračuna</t>
  </si>
  <si>
    <t>Prihodi od nadležnog proračuna i od HZZO temeljem ugovornih obveza</t>
  </si>
  <si>
    <t>Prihodi od upr.i admin.pristojbi, pristojbi po posebnim propisima i naknada</t>
  </si>
  <si>
    <t>Prihodi od prodaje nefinancijske imovine</t>
  </si>
  <si>
    <t>Prihodi od prodaje proizvedene dugotrajne imovine</t>
  </si>
  <si>
    <t>Vlastiti izvori</t>
  </si>
  <si>
    <t>Rezultat poslovanja</t>
  </si>
  <si>
    <t>UKUPNO PRIHODI</t>
  </si>
  <si>
    <t>I. OPĆI DIO</t>
  </si>
  <si>
    <t>A) SAŽETAK RAČUNA PRIHODA I RASHODA</t>
  </si>
  <si>
    <t>B) SAŽETAK RAČUNA FINANCIRANJA</t>
  </si>
  <si>
    <t>UKUPNI RASHODI</t>
  </si>
  <si>
    <t>ŠIFRA</t>
  </si>
  <si>
    <t>NAZIV</t>
  </si>
  <si>
    <t>Odgoj i obrazovanje</t>
  </si>
  <si>
    <t xml:space="preserve">Srednje školstvo-rashodi za zaposlene </t>
  </si>
  <si>
    <t>Izvor 5.3.</t>
  </si>
  <si>
    <t xml:space="preserve">Aktivnost A600007 </t>
  </si>
  <si>
    <t>Financiranje iznad minimalnog standarda-srednje školstvo</t>
  </si>
  <si>
    <t>Izvor: 3.1.</t>
  </si>
  <si>
    <t>Izvor: 4.2.</t>
  </si>
  <si>
    <t>Izvor: 5.3.</t>
  </si>
  <si>
    <t xml:space="preserve">Program 6000 </t>
  </si>
  <si>
    <t>Izvor: 6.2.</t>
  </si>
  <si>
    <t>Izvor: 7.2.</t>
  </si>
  <si>
    <t>Izvor: 5.1.</t>
  </si>
  <si>
    <t>II. POSEBNI DIO</t>
  </si>
  <si>
    <t xml:space="preserve">C) PRENESENI VIŠAK ILI PRENESENI MANJAK </t>
  </si>
  <si>
    <t xml:space="preserve">Aktivnost A600003 </t>
  </si>
  <si>
    <t>EUR</t>
  </si>
  <si>
    <t>IZNOS</t>
  </si>
  <si>
    <t>%</t>
  </si>
  <si>
    <t>5.1.</t>
  </si>
  <si>
    <t>5.3.</t>
  </si>
  <si>
    <t>3.1.</t>
  </si>
  <si>
    <t>4.2.</t>
  </si>
  <si>
    <t>6.2.</t>
  </si>
  <si>
    <t>Donacije</t>
  </si>
  <si>
    <t>7.2.</t>
  </si>
  <si>
    <t>Aktivnost A600018</t>
  </si>
  <si>
    <t>S osmijehom u školu 6</t>
  </si>
  <si>
    <t>PREDSJEDNIK ŠKOLSKOG ODBORA:</t>
  </si>
  <si>
    <t>RAVNATELJICA:</t>
  </si>
  <si>
    <t>Sanja Müller-Zoričić</t>
  </si>
  <si>
    <t>Izvor: 1.1.</t>
  </si>
  <si>
    <t>OPĆI PRIHODI I PRIMICI</t>
  </si>
  <si>
    <t xml:space="preserve">Aktivnost A600004 </t>
  </si>
  <si>
    <t>Srednje školstvo-redovno poslovanje po minimalnom standardu</t>
  </si>
  <si>
    <t>RKP 17917</t>
  </si>
  <si>
    <t xml:space="preserve">ELEKTROTEHNIČKA I EKONOMSKA ŠKOLA </t>
  </si>
  <si>
    <t>IZVORI FINANCIRANJA UKUPNO</t>
  </si>
  <si>
    <t>Opći prihodi i primici</t>
  </si>
  <si>
    <t xml:space="preserve">Pomoći </t>
  </si>
  <si>
    <t>1.1.</t>
  </si>
  <si>
    <t>A. RAČUN PRIHODA I RASHODA</t>
  </si>
  <si>
    <t>C. PRENESENI VIŠAK I PRENESENI MANJAK</t>
  </si>
  <si>
    <t>Razred/skupina</t>
  </si>
  <si>
    <t>Rashodi poslovanja</t>
  </si>
  <si>
    <t>Rashodi za nabavu nefinancijske imovine</t>
  </si>
  <si>
    <t>Aktivnost A600038</t>
  </si>
  <si>
    <t>S osmijehom u školu 7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</si>
  <si>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</si>
  <si>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</si>
  <si>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</si>
  <si>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</si>
  <si>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</si>
  <si>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</si>
  <si>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</si>
  <si>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UKUPNO PRENESENI VIŠAK/MANJAK</t>
  </si>
  <si>
    <t>PLAN</t>
  </si>
  <si>
    <t>NOVI PLAN</t>
  </si>
  <si>
    <t>Plan</t>
  </si>
  <si>
    <t>POVEĆANJE/SMANJENJE</t>
  </si>
  <si>
    <t>Povećanje/smanjenje</t>
  </si>
  <si>
    <t>Novi plan</t>
  </si>
  <si>
    <t>iznos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</si>
  <si>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</si>
  <si>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</si>
  <si>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</si>
  <si>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</si>
  <si>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</si>
  <si>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</si>
  <si>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A1. PRIHODI I RASHODI PREMA EKONOMSKOJ KLASIFIKACIJI</t>
  </si>
  <si>
    <t>A2. PRIHODI I RASHODI PREMA IZVORIMA FINANCIRANJA</t>
  </si>
  <si>
    <t>B1. RAČUN FINANCIRANJA PREMA EKONOMSKOJ KLASIFIKACIJI</t>
  </si>
  <si>
    <t>B2. RAČUN FINANCIRANJA PREMA IZVORIMA FINANCIRANJA</t>
  </si>
  <si>
    <t>A3. RASHODI PREMA FUNKCIJSKOJ KLASIFIKACIJI</t>
  </si>
  <si>
    <t>B. RAČUN FINANCIRANJA</t>
  </si>
  <si>
    <t>09</t>
  </si>
  <si>
    <t>092</t>
  </si>
  <si>
    <t>096</t>
  </si>
  <si>
    <t>Obrazovanje</t>
  </si>
  <si>
    <t>Srednjoškolsko obrazovanje</t>
  </si>
  <si>
    <t>Dodatne usluge u obrazovanju</t>
  </si>
  <si>
    <t>Preneseni višak - vlastiti prihodi</t>
  </si>
  <si>
    <t>Preneseni višak - posebne namjene</t>
  </si>
  <si>
    <t>Preneseni višak - pomoći</t>
  </si>
  <si>
    <t>Preneseni višak - donacije</t>
  </si>
  <si>
    <t>POMOĆI - BPŽ</t>
  </si>
  <si>
    <t>POMOĆI - PK</t>
  </si>
  <si>
    <t>VLASTITI PRIHODI - PK</t>
  </si>
  <si>
    <t>PRIHODI ZA POSEBNE NAMJENE - PK</t>
  </si>
  <si>
    <t>DONACIJE - PK</t>
  </si>
  <si>
    <t>PRIHODI OD PRODAJE NEFINANCIJSKE IMOVINE - PK</t>
  </si>
  <si>
    <t>Vlastiti prihodi-PK</t>
  </si>
  <si>
    <t>Prihodi za posebne namjene-PK</t>
  </si>
  <si>
    <t>Pomoći- BPŽ</t>
  </si>
  <si>
    <t>Pomoći- PK</t>
  </si>
  <si>
    <t>Donacije-PK</t>
  </si>
  <si>
    <t>Prihodi od prodaje nefinancijske imovine-PK</t>
  </si>
  <si>
    <t>PRIJENOS VIŠKA / MANJKA IZ PRETHODNE(IH) GODINE</t>
  </si>
  <si>
    <t>PRIJENOS VIŠKA/MANJKA U SLJEDEĆE RAZDOBLJE</t>
  </si>
  <si>
    <t>VIŠAK/MANJAK+NETO FINANCIRANJE+PRIJENOS VIŠKA/MANJKA IZ PRETHODNE(IH) GODINE-PRIJENOS VIŠKA/MANJKA U SLLJEDEĆE RAZDOBLJE</t>
  </si>
  <si>
    <t>Razred i naziv</t>
  </si>
  <si>
    <t>Izvor: 5.2.</t>
  </si>
  <si>
    <t>DECENTRALIZIRANA SREDSTVA</t>
  </si>
  <si>
    <t>5.2.</t>
  </si>
  <si>
    <t>Decentralizirana sredstva</t>
  </si>
  <si>
    <t>UR.BROJ: 2178-15-5-25-1</t>
  </si>
  <si>
    <t>Rashodi za donacije, kazne, naknade šteta i kapitalne pomoći</t>
  </si>
  <si>
    <t>Prijedlog rebalansa financijskog plana za 2025. godinu usvojen je na 2. sjednici Školskog odbora održanoj dana 30.10.2025.godine</t>
  </si>
  <si>
    <t>Ivan Lozinjak, dipl.ing.</t>
  </si>
  <si>
    <t>Usvajanjem Izmjena i dopuna proračuna BPŽ na 4. sjednici Županijske skupštine održanoj dana 17.11.2025. godine usvojen je Rebalans financijskog plana Elektrotehničke i ekonomske škole.</t>
  </si>
  <si>
    <t>REBALANS FINANCIJSKOG PLANA ELEKTROTEHNIČKE I EKONOMSKE ŠKOLE NOVA GRADIŠKA
ZA 2025. godinu</t>
  </si>
  <si>
    <t>KLASA: 400-02/25-01/3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</si>
</sst>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5"/>
      <name val="Arial"/>
      <family val="2"/>
      <charset val="238"/>
    </font>
    <font>
      <b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313E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26">
    <xf numFmtId="0" fontId="0" fillId="0" borderId="0" xfId="0"/>
    <xf numFmtId="0" fontId="8" fillId="0" borderId="0" xfId="0" applyFont="1"/>
    <xf numFmtId="0" fontId="2" fillId="0" borderId="0" xfId="0" applyFont="1"/>
    <xf numFmtId="0" fontId="4" fillId="0" borderId="0" xfId="0" applyNumberFormat="1" applyFont="1" applyFill="1" applyBorder="1" applyAlignment="1" applyProtection="1"/>
    <xf numFmtId="4" fontId="2" fillId="0" borderId="0" xfId="1" applyNumberFormat="1" applyFont="1" applyAlignment="1">
      <alignment horizontal="right"/>
    </xf>
    <xf numFmtId="4" fontId="14" fillId="2" borderId="4" xfId="1" applyNumberFormat="1" applyFont="1" applyFill="1" applyBorder="1" applyAlignment="1" applyProtection="1">
      <alignment horizontal="right" vertical="center" wrapText="1" readingOrder="1"/>
      <protection locked="0"/>
    </xf>
    <xf numFmtId="4" fontId="14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8" fillId="0" borderId="0" xfId="0" applyFont="1" applyFill="1"/>
    <xf numFmtId="1" fontId="12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" fontId="12" fillId="0" borderId="0" xfId="1" applyNumberFormat="1" applyFont="1" applyFill="1" applyBorder="1" applyAlignment="1" applyProtection="1">
      <alignment horizontal="center" vertical="center" wrapText="1" readingOrder="1"/>
      <protection locked="0"/>
    </xf>
    <xf numFmtId="1" fontId="12" fillId="0" borderId="0" xfId="0" applyNumberFormat="1" applyFont="1" applyFill="1" applyAlignment="1">
      <alignment horizontal="center" vertical="center"/>
    </xf>
    <xf numFmtId="0" fontId="13" fillId="0" borderId="0" xfId="0" applyFont="1" applyFill="1"/>
    <xf numFmtId="0" fontId="8" fillId="0" borderId="0" xfId="0" applyFont="1" applyFill="1" applyBorder="1" applyAlignment="1">
      <alignment horizontal="left" wrapText="1"/>
    </xf>
    <xf numFmtId="0" fontId="15" fillId="0" borderId="0" xfId="0" applyFont="1" applyFill="1" applyBorder="1"/>
    <xf numFmtId="4" fontId="8" fillId="0" borderId="0" xfId="1" applyNumberFormat="1" applyFont="1" applyAlignment="1">
      <alignment horizontal="right"/>
    </xf>
    <xf numFmtId="0" fontId="14" fillId="0" borderId="0" xfId="0" applyFont="1" applyFill="1"/>
    <xf numFmtId="0" fontId="14" fillId="0" borderId="0" xfId="0" applyFont="1" applyFill="1" applyBorder="1"/>
    <xf numFmtId="4" fontId="8" fillId="0" borderId="0" xfId="0" applyNumberFormat="1" applyFont="1" applyFill="1"/>
    <xf numFmtId="0" fontId="2" fillId="0" borderId="0" xfId="0" applyFont="1"/>
    <xf numFmtId="0" fontId="2" fillId="0" borderId="0" xfId="0" applyFont="1"/>
    <xf numFmtId="0" fontId="1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readingOrder="1"/>
    </xf>
    <xf numFmtId="0" fontId="6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0" fillId="0" borderId="0" xfId="0"/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wrapText="1"/>
    </xf>
    <xf numFmtId="0" fontId="20" fillId="0" borderId="0" xfId="0" applyNumberFormat="1" applyFont="1" applyFill="1" applyBorder="1" applyAlignment="1" applyProtection="1">
      <alignment wrapText="1"/>
    </xf>
    <xf numFmtId="0" fontId="16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wrapText="1"/>
    </xf>
    <xf numFmtId="3" fontId="17" fillId="0" borderId="0" xfId="0" applyNumberFormat="1" applyFont="1" applyBorder="1" applyAlignment="1">
      <alignment horizontal="right"/>
    </xf>
    <xf numFmtId="0" fontId="2" fillId="0" borderId="0" xfId="0" applyFont="1"/>
    <xf numFmtId="0" fontId="0" fillId="0" borderId="0" xfId="0"/>
    <xf numFmtId="4" fontId="8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4" fillId="2" borderId="3" xfId="0" applyFont="1" applyFill="1" applyBorder="1" applyAlignment="1" applyProtection="1">
      <alignment vertical="center" wrapText="1" readingOrder="1"/>
      <protection locked="0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 applyProtection="1">
      <alignment vertical="center" wrapText="1"/>
    </xf>
    <xf numFmtId="4" fontId="17" fillId="0" borderId="0" xfId="0" applyNumberFormat="1" applyFont="1" applyFill="1" applyBorder="1" applyAlignment="1" applyProtection="1">
      <alignment horizontal="center"/>
    </xf>
    <xf numFmtId="4" fontId="9" fillId="6" borderId="2" xfId="0" applyNumberFormat="1" applyFont="1" applyFill="1" applyBorder="1" applyAlignment="1">
      <alignment horizontal="right"/>
    </xf>
    <xf numFmtId="4" fontId="9" fillId="0" borderId="2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7" fillId="0" borderId="2" xfId="0" applyNumberFormat="1" applyFont="1" applyFill="1" applyBorder="1" applyAlignment="1">
      <alignment horizontal="right"/>
    </xf>
    <xf numFmtId="4" fontId="0" fillId="0" borderId="0" xfId="0" applyNumberFormat="1"/>
    <xf numFmtId="0" fontId="4" fillId="0" borderId="0" xfId="0" applyNumberFormat="1" applyFont="1" applyFill="1" applyBorder="1" applyAlignment="1" applyProtection="1">
      <alignment horizontal="right" vertical="center" readingOrder="1"/>
    </xf>
    <xf numFmtId="0" fontId="5" fillId="0" borderId="0" xfId="0" applyFont="1" applyBorder="1" applyAlignment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wrapText="1"/>
    </xf>
    <xf numFmtId="0" fontId="17" fillId="0" borderId="0" xfId="0" applyNumberFormat="1" applyFont="1" applyFill="1" applyBorder="1" applyAlignment="1" applyProtection="1">
      <alignment horizontal="center"/>
    </xf>
    <xf numFmtId="4" fontId="14" fillId="2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14" fillId="0" borderId="14" xfId="1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1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vertical="center" wrapText="1"/>
    </xf>
    <xf numFmtId="3" fontId="3" fillId="0" borderId="0" xfId="0" applyNumberFormat="1" applyFont="1" applyBorder="1" applyAlignment="1">
      <alignment horizontal="left"/>
    </xf>
    <xf numFmtId="4" fontId="8" fillId="0" borderId="0" xfId="1" applyNumberFormat="1" applyFont="1" applyAlignment="1">
      <alignment horizontal="left"/>
    </xf>
    <xf numFmtId="4" fontId="9" fillId="6" borderId="8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left" vertical="center"/>
    </xf>
    <xf numFmtId="0" fontId="2" fillId="6" borderId="16" xfId="0" applyNumberFormat="1" applyFont="1" applyFill="1" applyBorder="1" applyAlignment="1" applyProtection="1">
      <alignment vertical="center"/>
    </xf>
    <xf numFmtId="0" fontId="2" fillId="6" borderId="8" xfId="0" applyNumberFormat="1" applyFont="1" applyFill="1" applyBorder="1" applyAlignment="1" applyProtection="1">
      <alignment vertical="center"/>
    </xf>
    <xf numFmtId="4" fontId="13" fillId="7" borderId="11" xfId="1" applyNumberFormat="1" applyFont="1" applyFill="1" applyBorder="1" applyAlignment="1" applyProtection="1">
      <alignment horizontal="right" vertical="center" wrapText="1" readingOrder="1"/>
      <protection locked="0"/>
    </xf>
    <xf numFmtId="0" fontId="13" fillId="7" borderId="3" xfId="0" applyFont="1" applyFill="1" applyBorder="1" applyAlignment="1" applyProtection="1">
      <alignment vertical="center" wrapText="1" readingOrder="1"/>
      <protection locked="0"/>
    </xf>
    <xf numFmtId="0" fontId="13" fillId="7" borderId="4" xfId="0" applyFont="1" applyFill="1" applyBorder="1" applyAlignment="1" applyProtection="1">
      <alignment vertical="center" wrapText="1" readingOrder="1"/>
      <protection locked="0"/>
    </xf>
    <xf numFmtId="4" fontId="13" fillId="7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3" xfId="0" applyFont="1" applyFill="1" applyBorder="1" applyAlignment="1" applyProtection="1">
      <alignment horizontal="left" vertical="center" wrapText="1" readingOrder="1"/>
      <protection locked="0"/>
    </xf>
    <xf numFmtId="0" fontId="8" fillId="0" borderId="4" xfId="0" applyFont="1" applyFill="1" applyBorder="1" applyAlignment="1">
      <alignment horizontal="left" vertical="center"/>
    </xf>
    <xf numFmtId="0" fontId="14" fillId="0" borderId="3" xfId="0" applyFont="1" applyFill="1" applyBorder="1" applyAlignment="1" applyProtection="1">
      <alignment horizontal="left" vertical="center" wrapText="1" readingOrder="1"/>
      <protection locked="0"/>
    </xf>
    <xf numFmtId="0" fontId="14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 readingOrder="1"/>
      <protection locked="0"/>
    </xf>
    <xf numFmtId="0" fontId="8" fillId="0" borderId="5" xfId="0" applyFont="1" applyFill="1" applyBorder="1" applyAlignment="1" applyProtection="1">
      <alignment horizontal="left" vertical="center" wrapText="1" readingOrder="1"/>
      <protection locked="0"/>
    </xf>
    <xf numFmtId="0" fontId="8" fillId="0" borderId="6" xfId="0" applyFont="1" applyFill="1" applyBorder="1" applyAlignment="1">
      <alignment horizontal="left" vertical="center"/>
    </xf>
    <xf numFmtId="4" fontId="8" fillId="0" borderId="6" xfId="1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15" xfId="1" applyNumberFormat="1" applyFont="1" applyFill="1" applyBorder="1" applyAlignment="1" applyProtection="1">
      <alignment horizontal="right" vertical="center" wrapText="1" readingOrder="1"/>
      <protection locked="0"/>
    </xf>
    <xf numFmtId="0" fontId="13" fillId="7" borderId="10" xfId="0" applyFont="1" applyFill="1" applyBorder="1" applyAlignment="1" applyProtection="1">
      <alignment horizontal="left" vertical="center" wrapText="1" readingOrder="1"/>
      <protection locked="0"/>
    </xf>
    <xf numFmtId="0" fontId="13" fillId="7" borderId="1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0" applyFont="1" applyFill="1" applyAlignment="1">
      <alignment horizontal="center"/>
    </xf>
    <xf numFmtId="1" fontId="14" fillId="2" borderId="3" xfId="0" applyNumberFormat="1" applyFont="1" applyFill="1" applyBorder="1" applyAlignment="1" applyProtection="1">
      <alignment horizontal="left" vertical="center" wrapText="1" readingOrder="1"/>
      <protection locked="0"/>
    </xf>
    <xf numFmtId="1" fontId="14" fillId="2" borderId="4" xfId="0" applyNumberFormat="1" applyFont="1" applyFill="1" applyBorder="1" applyAlignment="1" applyProtection="1">
      <alignment horizontal="left" vertical="center" wrapText="1" readingOrder="1"/>
      <protection locked="0"/>
    </xf>
    <xf numFmtId="4" fontId="14" fillId="2" borderId="4" xfId="0" applyNumberFormat="1" applyFont="1" applyFill="1" applyBorder="1" applyAlignment="1" applyProtection="1">
      <alignment horizontal="right" vertical="center" wrapText="1" readingOrder="1"/>
      <protection locked="0"/>
    </xf>
    <xf numFmtId="1" fontId="8" fillId="0" borderId="0" xfId="0" applyNumberFormat="1" applyFont="1" applyFill="1" applyAlignment="1">
      <alignment horizontal="center" vertical="center"/>
    </xf>
    <xf numFmtId="1" fontId="8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8" fillId="0" borderId="4" xfId="0" applyNumberFormat="1" applyFont="1" applyFill="1" applyBorder="1" applyAlignment="1" applyProtection="1">
      <alignment horizontal="left" vertical="center" wrapText="1" readingOrder="1"/>
      <protection locked="0"/>
    </xf>
    <xf numFmtId="4" fontId="8" fillId="0" borderId="4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14" xfId="0" applyNumberFormat="1" applyFont="1" applyBorder="1" applyAlignment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 readingOrder="1"/>
      <protection locked="0"/>
    </xf>
    <xf numFmtId="0" fontId="8" fillId="0" borderId="4" xfId="0" applyFont="1" applyFill="1" applyBorder="1" applyAlignment="1">
      <alignment horizontal="left" vertical="center" wrapText="1" readingOrder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left" vertical="center" wrapText="1" readingOrder="1"/>
    </xf>
    <xf numFmtId="0" fontId="27" fillId="0" borderId="3" xfId="0" applyNumberFormat="1" applyFont="1" applyFill="1" applyBorder="1" applyAlignment="1" applyProtection="1">
      <alignment horizontal="center" vertical="center" readingOrder="1"/>
    </xf>
    <xf numFmtId="0" fontId="27" fillId="0" borderId="4" xfId="0" applyNumberFormat="1" applyFont="1" applyFill="1" applyBorder="1" applyAlignment="1" applyProtection="1">
      <alignment horizontal="left" vertical="center" wrapText="1" readingOrder="1"/>
    </xf>
    <xf numFmtId="4" fontId="27" fillId="0" borderId="4" xfId="0" applyNumberFormat="1" applyFont="1" applyFill="1" applyBorder="1" applyAlignment="1" applyProtection="1">
      <alignment horizontal="right" vertical="center" wrapText="1"/>
    </xf>
    <xf numFmtId="4" fontId="27" fillId="0" borderId="14" xfId="0" applyNumberFormat="1" applyFont="1" applyFill="1" applyBorder="1" applyAlignment="1" applyProtection="1">
      <alignment horizontal="righ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3" fillId="4" borderId="3" xfId="0" applyNumberFormat="1" applyFont="1" applyFill="1" applyBorder="1" applyAlignment="1" applyProtection="1">
      <alignment horizontal="center" vertical="center"/>
    </xf>
    <xf numFmtId="0" fontId="13" fillId="4" borderId="4" xfId="0" applyNumberFormat="1" applyFont="1" applyFill="1" applyBorder="1" applyAlignment="1" applyProtection="1">
      <alignment vertical="center"/>
    </xf>
    <xf numFmtId="4" fontId="13" fillId="4" borderId="4" xfId="0" applyNumberFormat="1" applyFont="1" applyFill="1" applyBorder="1" applyAlignment="1" applyProtection="1">
      <alignment horizontal="right" vertical="center" wrapText="1"/>
    </xf>
    <xf numFmtId="0" fontId="27" fillId="0" borderId="3" xfId="0" applyNumberFormat="1" applyFont="1" applyFill="1" applyBorder="1" applyAlignment="1" applyProtection="1">
      <alignment horizontal="center" vertical="center"/>
    </xf>
    <xf numFmtId="0" fontId="27" fillId="0" borderId="4" xfId="0" applyNumberFormat="1" applyFont="1" applyFill="1" applyBorder="1" applyAlignment="1" applyProtection="1">
      <alignment vertical="center" wrapText="1"/>
    </xf>
    <xf numFmtId="4" fontId="27" fillId="0" borderId="4" xfId="0" applyNumberFormat="1" applyFont="1" applyFill="1" applyBorder="1" applyAlignment="1" applyProtection="1">
      <alignment horizontal="right" vertical="center"/>
    </xf>
    <xf numFmtId="0" fontId="13" fillId="4" borderId="4" xfId="0" applyNumberFormat="1" applyFont="1" applyFill="1" applyBorder="1" applyAlignment="1" applyProtection="1">
      <alignment vertical="center" wrapText="1"/>
    </xf>
    <xf numFmtId="4" fontId="13" fillId="4" borderId="4" xfId="0" applyNumberFormat="1" applyFont="1" applyFill="1" applyBorder="1" applyAlignment="1" applyProtection="1">
      <alignment horizontal="right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3" fillId="0" borderId="0" xfId="0" applyFont="1"/>
    <xf numFmtId="0" fontId="3" fillId="0" borderId="0" xfId="0" applyFont="1"/>
    <xf numFmtId="0" fontId="17" fillId="0" borderId="0" xfId="0" applyFont="1" applyAlignment="1">
      <alignment horizontal="center" vertical="center" wrapText="1"/>
    </xf>
    <xf numFmtId="0" fontId="4" fillId="0" borderId="0" xfId="0" applyFont="1"/>
    <xf numFmtId="16" fontId="5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4" xfId="0" applyFont="1" applyBorder="1" applyAlignment="1">
      <alignment horizontal="left" vertical="center" wrapText="1" readingOrder="1"/>
    </xf>
    <xf numFmtId="0" fontId="5" fillId="0" borderId="0" xfId="0" applyFont="1" applyAlignment="1">
      <alignment horizontal="left" vertical="center" readingOrder="1"/>
    </xf>
    <xf numFmtId="0" fontId="5" fillId="0" borderId="3" xfId="0" applyFont="1" applyBorder="1" applyAlignment="1" applyProtection="1">
      <alignment horizontal="center" vertical="center" wrapText="1" readingOrder="1"/>
      <protection locked="0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4" fontId="14" fillId="5" borderId="17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4" fontId="9" fillId="6" borderId="2" xfId="0" quotePrefix="1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vertical="center" wrapText="1"/>
    </xf>
    <xf numFmtId="4" fontId="8" fillId="0" borderId="0" xfId="0" applyNumberFormat="1" applyFont="1" applyBorder="1" applyAlignment="1">
      <alignment horizontal="right" vertical="center" wrapText="1"/>
    </xf>
    <xf numFmtId="4" fontId="27" fillId="0" borderId="0" xfId="0" applyNumberFormat="1" applyFont="1" applyFill="1" applyBorder="1" applyAlignment="1" applyProtection="1">
      <alignment horizontal="right" vertical="center" wrapText="1"/>
    </xf>
    <xf numFmtId="4" fontId="13" fillId="4" borderId="14" xfId="0" applyNumberFormat="1" applyFont="1" applyFill="1" applyBorder="1" applyAlignment="1" applyProtection="1">
      <alignment horizontal="right" vertical="center" wrapText="1"/>
    </xf>
    <xf numFmtId="4" fontId="13" fillId="4" borderId="14" xfId="0" applyNumberFormat="1" applyFont="1" applyFill="1" applyBorder="1" applyAlignment="1" applyProtection="1">
      <alignment horizontal="right" vertical="center"/>
    </xf>
    <xf numFmtId="0" fontId="27" fillId="0" borderId="5" xfId="0" applyNumberFormat="1" applyFont="1" applyFill="1" applyBorder="1" applyAlignment="1" applyProtection="1">
      <alignment horizontal="center" vertical="center"/>
    </xf>
    <xf numFmtId="0" fontId="27" fillId="0" borderId="6" xfId="0" applyNumberFormat="1" applyFont="1" applyFill="1" applyBorder="1" applyAlignment="1" applyProtection="1">
      <alignment vertical="center" wrapText="1"/>
    </xf>
    <xf numFmtId="4" fontId="27" fillId="0" borderId="6" xfId="0" applyNumberFormat="1" applyFont="1" applyFill="1" applyBorder="1" applyAlignment="1" applyProtection="1">
      <alignment horizontal="right" vertical="center" wrapText="1"/>
    </xf>
    <xf numFmtId="4" fontId="27" fillId="0" borderId="6" xfId="0" applyNumberFormat="1" applyFont="1" applyFill="1" applyBorder="1" applyAlignment="1" applyProtection="1">
      <alignment horizontal="right" vertical="center"/>
    </xf>
    <xf numFmtId="4" fontId="27" fillId="0" borderId="15" xfId="0" applyNumberFormat="1" applyFont="1" applyFill="1" applyBorder="1" applyAlignment="1" applyProtection="1">
      <alignment horizontal="right" vertical="center"/>
    </xf>
    <xf numFmtId="0" fontId="13" fillId="3" borderId="10" xfId="0" applyNumberFormat="1" applyFont="1" applyFill="1" applyBorder="1" applyAlignment="1" applyProtection="1">
      <alignment horizontal="center" vertical="center"/>
    </xf>
    <xf numFmtId="0" fontId="13" fillId="3" borderId="11" xfId="0" applyNumberFormat="1" applyFont="1" applyFill="1" applyBorder="1" applyAlignment="1" applyProtection="1">
      <alignment vertical="center"/>
    </xf>
    <xf numFmtId="4" fontId="13" fillId="3" borderId="11" xfId="0" applyNumberFormat="1" applyFont="1" applyFill="1" applyBorder="1" applyAlignment="1" applyProtection="1">
      <alignment horizontal="right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" fontId="13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4" fontId="13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4" fontId="13" fillId="4" borderId="14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left" vertical="center" wrapText="1"/>
    </xf>
    <xf numFmtId="4" fontId="8" fillId="5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4" fontId="8" fillId="5" borderId="14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4" fontId="13" fillId="3" borderId="1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4" fontId="13" fillId="4" borderId="4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4" fontId="13" fillId="4" borderId="14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vertical="center" wrapText="1"/>
    </xf>
    <xf numFmtId="4" fontId="8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4" fontId="8" fillId="5" borderId="15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4" fontId="13" fillId="3" borderId="11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4" fontId="13" fillId="3" borderId="13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 applyProtection="1">
      <alignment horizontal="center" vertical="center" wrapText="1" readingOrder="1"/>
      <protection locked="0"/>
    </xf>
    <xf numFmtId="16" fontId="5" fillId="0" borderId="4" xfId="0" applyNumberFormat="1" applyFont="1" applyBorder="1" applyAlignment="1" applyProtection="1">
      <alignment horizontal="center" vertical="center" wrapText="1" readingOrder="1"/>
      <protection locked="0"/>
    </xf>
    <xf numFmtId="4" fontId="5" fillId="0" borderId="14" xfId="0" applyNumberFormat="1" applyFont="1" applyBorder="1" applyAlignment="1" applyProtection="1">
      <alignment horizontal="center" vertical="center" wrapText="1" readingOrder="1"/>
      <protection locked="0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4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4" fontId="13" fillId="3" borderId="14" xfId="0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>
      <alignment horizontal="left" vertical="center" wrapText="1" readingOrder="1"/>
    </xf>
    <xf numFmtId="4" fontId="5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6" xfId="0" applyFont="1" applyBorder="1" applyAlignment="1" applyProtection="1">
      <alignment horizontal="center" vertical="center" wrapText="1" readingOrder="1"/>
      <protection locked="0"/>
    </xf>
    <xf numFmtId="4" fontId="5" fillId="0" borderId="15" xfId="0" applyNumberFormat="1" applyFont="1" applyBorder="1" applyAlignment="1" applyProtection="1">
      <alignment horizontal="center" vertical="center" wrapText="1" readingOrder="1"/>
      <protection locked="0"/>
    </xf>
    <xf numFmtId="4" fontId="13" fillId="3" borderId="13" xfId="0" applyNumberFormat="1" applyFont="1" applyFill="1" applyBorder="1" applyAlignment="1" applyProtection="1">
      <alignment horizontal="right" vertical="center"/>
    </xf>
    <xf numFmtId="0" fontId="13" fillId="3" borderId="3" xfId="0" applyNumberFormat="1" applyFont="1" applyFill="1" applyBorder="1" applyAlignment="1" applyProtection="1">
      <alignment horizontal="center" vertical="center"/>
    </xf>
    <xf numFmtId="0" fontId="13" fillId="3" borderId="4" xfId="0" applyNumberFormat="1" applyFont="1" applyFill="1" applyBorder="1" applyAlignment="1" applyProtection="1">
      <alignment vertical="center"/>
    </xf>
    <xf numFmtId="4" fontId="13" fillId="3" borderId="4" xfId="0" applyNumberFormat="1" applyFont="1" applyFill="1" applyBorder="1" applyAlignment="1" applyProtection="1">
      <alignment horizontal="right" vertical="center"/>
    </xf>
    <xf numFmtId="0" fontId="8" fillId="0" borderId="5" xfId="0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left" vertical="center" wrapText="1" readingOrder="1"/>
    </xf>
    <xf numFmtId="4" fontId="8" fillId="0" borderId="6" xfId="0" applyNumberFormat="1" applyFont="1" applyBorder="1" applyAlignment="1">
      <alignment horizontal="right" vertical="center" wrapText="1"/>
    </xf>
    <xf numFmtId="4" fontId="27" fillId="0" borderId="15" xfId="0" applyNumberFormat="1" applyFont="1" applyFill="1" applyBorder="1" applyAlignment="1" applyProtection="1">
      <alignment horizontal="right" vertical="center" wrapText="1"/>
    </xf>
    <xf numFmtId="0" fontId="13" fillId="3" borderId="11" xfId="0" applyNumberFormat="1" applyFont="1" applyFill="1" applyBorder="1" applyAlignment="1" applyProtection="1">
      <alignment vertical="center" wrapText="1"/>
    </xf>
    <xf numFmtId="0" fontId="13" fillId="4" borderId="3" xfId="0" applyFont="1" applyFill="1" applyBorder="1" applyAlignment="1" applyProtection="1">
      <alignment vertical="center" wrapText="1" readingOrder="1"/>
      <protection locked="0"/>
    </xf>
    <xf numFmtId="0" fontId="13" fillId="4" borderId="4" xfId="0" applyFont="1" applyFill="1" applyBorder="1" applyAlignment="1" applyProtection="1">
      <alignment vertical="center" wrapText="1" readingOrder="1"/>
      <protection locked="0"/>
    </xf>
    <xf numFmtId="4" fontId="13" fillId="4" borderId="4" xfId="1" applyNumberFormat="1" applyFont="1" applyFill="1" applyBorder="1" applyAlignment="1" applyProtection="1">
      <alignment horizontal="right" vertical="center" wrapText="1" readingOrder="1"/>
      <protection locked="0"/>
    </xf>
    <xf numFmtId="4" fontId="13" fillId="4" borderId="1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0" xfId="0" applyFont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 readingOrder="1"/>
    </xf>
    <xf numFmtId="0" fontId="8" fillId="0" borderId="4" xfId="0" applyNumberFormat="1" applyFont="1" applyFill="1" applyBorder="1" applyAlignment="1" applyProtection="1">
      <alignment horizontal="left" vertical="center" wrapText="1" readingOrder="1"/>
    </xf>
    <xf numFmtId="0" fontId="5" fillId="0" borderId="0" xfId="0" applyNumberFormat="1" applyFont="1" applyFill="1" applyBorder="1" applyAlignment="1" applyProtection="1">
      <alignment horizontal="right" vertical="center" readingOrder="1"/>
    </xf>
    <xf numFmtId="0" fontId="5" fillId="0" borderId="0" xfId="0" applyNumberFormat="1" applyFont="1" applyFill="1" applyBorder="1" applyAlignment="1" applyProtection="1"/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 wrapText="1"/>
    </xf>
    <xf numFmtId="4" fontId="14" fillId="2" borderId="4" xfId="0" applyNumberFormat="1" applyFont="1" applyFill="1" applyBorder="1" applyAlignment="1">
      <alignment horizontal="right" vertical="center" wrapText="1"/>
    </xf>
    <xf numFmtId="4" fontId="14" fillId="2" borderId="4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 applyProtection="1">
      <alignment horizontal="center" vertical="center" wrapText="1" readingOrder="1"/>
      <protection locked="0"/>
    </xf>
    <xf numFmtId="0" fontId="14" fillId="2" borderId="4" xfId="0" applyFont="1" applyFill="1" applyBorder="1" applyAlignment="1">
      <alignment horizontal="left" vertical="center" wrapText="1" readingOrder="1"/>
    </xf>
    <xf numFmtId="0" fontId="14" fillId="2" borderId="3" xfId="0" applyFont="1" applyFill="1" applyBorder="1" applyAlignment="1">
      <alignment horizontal="center" vertical="center" readingOrder="1"/>
    </xf>
    <xf numFmtId="0" fontId="8" fillId="0" borderId="0" xfId="0" applyFont="1" applyBorder="1" applyAlignment="1">
      <alignment horizontal="center" vertical="center" readingOrder="1"/>
    </xf>
    <xf numFmtId="0" fontId="8" fillId="0" borderId="0" xfId="0" applyFont="1" applyBorder="1" applyAlignment="1">
      <alignment horizontal="left" vertical="center" wrapText="1" readingOrder="1"/>
    </xf>
    <xf numFmtId="4" fontId="8" fillId="0" borderId="0" xfId="0" applyNumberFormat="1" applyFont="1" applyFill="1" applyBorder="1" applyAlignment="1" applyProtection="1">
      <alignment horizontal="right" vertical="center" wrapText="1"/>
    </xf>
    <xf numFmtId="4" fontId="8" fillId="0" borderId="6" xfId="0" applyNumberFormat="1" applyFont="1" applyFill="1" applyBorder="1" applyAlignment="1" applyProtection="1">
      <alignment horizontal="right" vertical="center" wrapText="1"/>
    </xf>
    <xf numFmtId="4" fontId="8" fillId="0" borderId="15" xfId="0" applyNumberFormat="1" applyFont="1" applyFill="1" applyBorder="1" applyAlignment="1" applyProtection="1">
      <alignment horizontal="right" vertical="center" wrapText="1"/>
    </xf>
    <xf numFmtId="4" fontId="14" fillId="2" borderId="14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/>
    </xf>
    <xf numFmtId="4" fontId="13" fillId="7" borderId="11" xfId="0" applyNumberFormat="1" applyFont="1" applyFill="1" applyBorder="1" applyAlignment="1">
      <alignment horizontal="right" vertical="center"/>
    </xf>
    <xf numFmtId="4" fontId="13" fillId="7" borderId="13" xfId="0" applyNumberFormat="1" applyFont="1" applyFill="1" applyBorder="1" applyAlignment="1">
      <alignment horizontal="right" vertical="center"/>
    </xf>
    <xf numFmtId="4" fontId="26" fillId="5" borderId="4" xfId="0" applyNumberFormat="1" applyFont="1" applyFill="1" applyBorder="1" applyAlignment="1">
      <alignment horizontal="right" vertical="center"/>
    </xf>
    <xf numFmtId="4" fontId="26" fillId="5" borderId="14" xfId="0" applyNumberFormat="1" applyFont="1" applyFill="1" applyBorder="1" applyAlignment="1">
      <alignment horizontal="right" vertical="center"/>
    </xf>
    <xf numFmtId="4" fontId="27" fillId="5" borderId="4" xfId="0" applyNumberFormat="1" applyFont="1" applyFill="1" applyBorder="1" applyAlignment="1">
      <alignment horizontal="right" vertical="center"/>
    </xf>
    <xf numFmtId="4" fontId="27" fillId="5" borderId="14" xfId="0" applyNumberFormat="1" applyFont="1" applyFill="1" applyBorder="1" applyAlignment="1">
      <alignment horizontal="right" vertical="center"/>
    </xf>
    <xf numFmtId="4" fontId="13" fillId="7" borderId="10" xfId="0" applyNumberFormat="1" applyFont="1" applyFill="1" applyBorder="1" applyAlignment="1">
      <alignment horizontal="right" vertical="center"/>
    </xf>
    <xf numFmtId="0" fontId="13" fillId="7" borderId="11" xfId="0" applyNumberFormat="1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/>
    </xf>
    <xf numFmtId="0" fontId="14" fillId="5" borderId="4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8" fillId="5" borderId="4" xfId="0" quotePrefix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8" fillId="5" borderId="6" xfId="0" applyNumberFormat="1" applyFont="1" applyFill="1" applyBorder="1" applyAlignment="1" applyProtection="1">
      <alignment horizontal="left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9" fillId="8" borderId="2" xfId="0" quotePrefix="1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 applyProtection="1">
      <alignment vertical="center"/>
    </xf>
    <xf numFmtId="4" fontId="7" fillId="6" borderId="2" xfId="0" applyNumberFormat="1" applyFont="1" applyFill="1" applyBorder="1"/>
    <xf numFmtId="164" fontId="28" fillId="0" borderId="0" xfId="1" applyFont="1" applyFill="1" applyBorder="1" applyAlignment="1" applyProtection="1">
      <alignment wrapText="1"/>
    </xf>
    <xf numFmtId="0" fontId="14" fillId="0" borderId="4" xfId="0" applyFont="1" applyFill="1" applyBorder="1" applyAlignment="1">
      <alignment horizontal="center" vertical="center" wrapText="1"/>
    </xf>
    <xf numFmtId="4" fontId="13" fillId="3" borderId="14" xfId="0" applyNumberFormat="1" applyFont="1" applyFill="1" applyBorder="1" applyAlignment="1" applyProtection="1">
      <alignment horizontal="right" vertical="center"/>
    </xf>
    <xf numFmtId="4" fontId="13" fillId="4" borderId="4" xfId="0" applyNumberFormat="1" applyFont="1" applyFill="1" applyBorder="1" applyAlignment="1">
      <alignment horizontal="right" vertical="center" wrapText="1"/>
    </xf>
    <xf numFmtId="4" fontId="13" fillId="4" borderId="14" xfId="0" applyNumberFormat="1" applyFont="1" applyFill="1" applyBorder="1" applyAlignment="1">
      <alignment horizontal="right" vertical="center" wrapText="1"/>
    </xf>
    <xf numFmtId="0" fontId="14" fillId="2" borderId="3" xfId="0" applyNumberFormat="1" applyFont="1" applyFill="1" applyBorder="1" applyAlignment="1" applyProtection="1">
      <alignment horizontal="center" vertical="center"/>
    </xf>
    <xf numFmtId="0" fontId="14" fillId="2" borderId="4" xfId="0" applyNumberFormat="1" applyFont="1" applyFill="1" applyBorder="1" applyAlignment="1" applyProtection="1">
      <alignment vertical="center"/>
    </xf>
    <xf numFmtId="4" fontId="14" fillId="2" borderId="4" xfId="0" applyNumberFormat="1" applyFont="1" applyFill="1" applyBorder="1" applyAlignment="1" applyProtection="1">
      <alignment horizontal="right" vertical="center"/>
    </xf>
    <xf numFmtId="4" fontId="14" fillId="2" borderId="14" xfId="0" applyNumberFormat="1" applyFont="1" applyFill="1" applyBorder="1" applyAlignment="1" applyProtection="1">
      <alignment horizontal="right" vertical="center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vertical="center" wrapText="1"/>
    </xf>
    <xf numFmtId="4" fontId="14" fillId="0" borderId="4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Fill="1" applyBorder="1" applyAlignment="1" applyProtection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4" fontId="13" fillId="7" borderId="13" xfId="1" applyNumberFormat="1" applyFont="1" applyFill="1" applyBorder="1" applyAlignment="1" applyProtection="1">
      <alignment horizontal="right" vertical="center" wrapText="1" readingOrder="1"/>
      <protection locked="0"/>
    </xf>
    <xf numFmtId="4" fontId="14" fillId="2" borderId="14" xfId="0" applyNumberFormat="1" applyFont="1" applyFill="1" applyBorder="1" applyAlignment="1" applyProtection="1">
      <alignment horizontal="right" vertical="center" wrapText="1" readingOrder="1"/>
      <protection locked="0"/>
    </xf>
    <xf numFmtId="4" fontId="8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4" fontId="13" fillId="7" borderId="14" xfId="1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4" xfId="0" applyFont="1" applyFill="1" applyBorder="1" applyAlignment="1" applyProtection="1">
      <alignment horizontal="left" vertical="center" wrapText="1" readingOrder="1"/>
      <protection locked="0"/>
    </xf>
    <xf numFmtId="164" fontId="0" fillId="0" borderId="0" xfId="1" applyFont="1"/>
    <xf numFmtId="164" fontId="5" fillId="0" borderId="0" xfId="1" applyFont="1" applyBorder="1"/>
    <xf numFmtId="164" fontId="11" fillId="0" borderId="0" xfId="1" applyFont="1" applyFill="1" applyBorder="1" applyAlignment="1" applyProtection="1">
      <alignment vertical="center"/>
    </xf>
    <xf numFmtId="164" fontId="6" fillId="0" borderId="0" xfId="1" applyFont="1" applyFill="1" applyBorder="1" applyAlignment="1">
      <alignment vertical="center"/>
    </xf>
    <xf numFmtId="164" fontId="5" fillId="0" borderId="0" xfId="1" applyFont="1" applyBorder="1" applyAlignment="1">
      <alignment vertical="center"/>
    </xf>
    <xf numFmtId="164" fontId="5" fillId="0" borderId="0" xfId="1" applyFont="1" applyBorder="1" applyAlignment="1">
      <alignment horizontal="left" vertical="center" readingOrder="1"/>
    </xf>
    <xf numFmtId="164" fontId="4" fillId="0" borderId="0" xfId="1" applyFont="1" applyFill="1" applyBorder="1" applyAlignment="1" applyProtection="1">
      <alignment horizontal="right" vertical="center" readingOrder="1"/>
    </xf>
    <xf numFmtId="164" fontId="11" fillId="0" borderId="0" xfId="1" applyFont="1" applyFill="1" applyBorder="1" applyAlignment="1" applyProtection="1"/>
    <xf numFmtId="164" fontId="4" fillId="0" borderId="0" xfId="1" applyFont="1" applyFill="1" applyBorder="1" applyAlignment="1" applyProtection="1">
      <alignment vertical="center"/>
    </xf>
    <xf numFmtId="164" fontId="6" fillId="0" borderId="0" xfId="1" applyFont="1" applyFill="1" applyBorder="1" applyAlignment="1" applyProtection="1">
      <alignment vertical="center"/>
    </xf>
    <xf numFmtId="164" fontId="5" fillId="0" borderId="0" xfId="1" applyFont="1" applyFill="1" applyBorder="1" applyAlignment="1" applyProtection="1">
      <alignment horizontal="right" vertical="center" readingOrder="1"/>
    </xf>
    <xf numFmtId="164" fontId="4" fillId="0" borderId="0" xfId="1" applyFont="1" applyFill="1" applyBorder="1" applyAlignment="1" applyProtection="1"/>
    <xf numFmtId="164" fontId="5" fillId="0" borderId="0" xfId="1" applyFont="1" applyFill="1" applyBorder="1" applyAlignment="1" applyProtection="1"/>
    <xf numFmtId="4" fontId="27" fillId="0" borderId="18" xfId="0" applyNumberFormat="1" applyFont="1" applyFill="1" applyBorder="1" applyAlignment="1" applyProtection="1">
      <alignment horizontal="right" vertical="center"/>
    </xf>
    <xf numFmtId="0" fontId="8" fillId="0" borderId="4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7" fillId="0" borderId="9" xfId="0" quotePrefix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left"/>
    </xf>
    <xf numFmtId="0" fontId="9" fillId="6" borderId="2" xfId="0" applyFont="1" applyFill="1" applyBorder="1" applyAlignment="1">
      <alignment horizontal="left" vertical="center" wrapText="1"/>
    </xf>
    <xf numFmtId="0" fontId="9" fillId="5" borderId="2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wrapText="1"/>
    </xf>
    <xf numFmtId="0" fontId="7" fillId="6" borderId="2" xfId="0" applyNumberFormat="1" applyFont="1" applyFill="1" applyBorder="1" applyAlignment="1" applyProtection="1">
      <alignment horizontal="left" vertical="center" wrapText="1"/>
    </xf>
    <xf numFmtId="0" fontId="2" fillId="6" borderId="2" xfId="0" applyNumberFormat="1" applyFont="1" applyFill="1" applyBorder="1" applyAlignment="1" applyProtection="1">
      <alignment vertical="center" wrapText="1"/>
    </xf>
    <xf numFmtId="0" fontId="2" fillId="6" borderId="2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/>
    </xf>
    <xf numFmtId="0" fontId="5" fillId="0" borderId="0" xfId="0" quotePrefix="1" applyNumberFormat="1" applyFont="1" applyFill="1" applyBorder="1" applyAlignment="1" applyProtection="1">
      <alignment horizontal="left" wrapText="1"/>
    </xf>
    <xf numFmtId="0" fontId="7" fillId="0" borderId="12" xfId="0" quotePrefix="1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vertical="center" wrapText="1"/>
    </xf>
    <xf numFmtId="0" fontId="7" fillId="0" borderId="2" xfId="0" quotePrefix="1" applyFont="1" applyBorder="1" applyAlignment="1">
      <alignment horizontal="left" vertical="center"/>
    </xf>
    <xf numFmtId="0" fontId="7" fillId="6" borderId="2" xfId="0" quotePrefix="1" applyNumberFormat="1" applyFont="1" applyFill="1" applyBorder="1" applyAlignment="1" applyProtection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Fill="1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1313ED"/>
      <color rgb="FF6666FF"/>
      <color rgb="FF1940E7"/>
      <color rgb="FF0D0694"/>
      <color rgb="FF6699FF"/>
      <color rgb="FF3366FF"/>
      <color rgb="FF3333FF"/>
      <color rgb="FF00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tabSelected="1" zoomScaleNormal="100" workbookViewId="0">
      <selection activeCell="I14" sqref="I14"/>
    </sheetView>
  </sheetViews>
  <sheetFormatPr defaultColWidth="9.140625" defaultRowHeight="12.75" x14ac:dyDescent="0.2"/>
  <cols>
    <col min="1" max="4" width="9.140625" style="33"/>
    <col min="5" max="6" width="25.28515625" style="33" customWidth="1"/>
    <col min="7" max="8" width="23.42578125" style="33" customWidth="1"/>
    <col min="9" max="9" width="25.28515625" style="33" customWidth="1"/>
    <col min="10" max="16384" width="9.140625" style="33"/>
  </cols>
  <sheetData>
    <row r="1" spans="1:9" s="44" customFormat="1" ht="42" customHeight="1" x14ac:dyDescent="0.2">
      <c r="A1" s="295" t="s">
        <v>142</v>
      </c>
      <c r="B1" s="295"/>
      <c r="C1" s="295"/>
      <c r="D1" s="295"/>
      <c r="E1" s="295"/>
      <c r="F1" s="295"/>
      <c r="G1" s="295"/>
      <c r="H1" s="295"/>
      <c r="I1" s="295"/>
    </row>
    <row r="2" spans="1:9" s="44" customFormat="1" ht="18" customHeight="1" x14ac:dyDescent="0.2">
      <c r="A2" s="66"/>
      <c r="B2" s="66"/>
      <c r="C2" s="66"/>
      <c r="D2" s="66"/>
      <c r="E2" s="66"/>
      <c r="F2" s="66"/>
      <c r="G2" s="66"/>
      <c r="H2" s="66"/>
      <c r="I2" s="66"/>
    </row>
    <row r="3" spans="1:9" s="44" customFormat="1" ht="15" x14ac:dyDescent="0.2">
      <c r="A3" s="296" t="s">
        <v>27</v>
      </c>
      <c r="B3" s="296"/>
      <c r="C3" s="296"/>
      <c r="D3" s="296"/>
      <c r="E3" s="296"/>
      <c r="F3" s="296"/>
      <c r="G3" s="296"/>
      <c r="H3" s="296"/>
      <c r="I3" s="297"/>
    </row>
    <row r="4" spans="1:9" s="44" customFormat="1" ht="15" x14ac:dyDescent="0.2">
      <c r="A4" s="66"/>
      <c r="B4" s="66"/>
      <c r="C4" s="66"/>
      <c r="D4" s="66"/>
      <c r="E4" s="66"/>
      <c r="F4" s="66"/>
      <c r="G4" s="66"/>
      <c r="H4" s="66"/>
      <c r="I4" s="67"/>
    </row>
    <row r="5" spans="1:9" s="44" customFormat="1" ht="18" customHeight="1" x14ac:dyDescent="0.25">
      <c r="A5" s="295" t="s">
        <v>28</v>
      </c>
      <c r="B5" s="298"/>
      <c r="C5" s="298"/>
      <c r="D5" s="298"/>
      <c r="E5" s="298"/>
      <c r="F5" s="298"/>
      <c r="G5" s="298"/>
      <c r="H5" s="298"/>
      <c r="I5" s="298"/>
    </row>
    <row r="6" spans="1:9" ht="18" x14ac:dyDescent="0.25">
      <c r="A6" s="35"/>
      <c r="B6" s="36"/>
      <c r="C6" s="36"/>
      <c r="D6" s="36"/>
      <c r="E6" s="34"/>
      <c r="F6" s="37"/>
      <c r="G6" s="37"/>
      <c r="H6" s="37"/>
      <c r="I6" s="38" t="s">
        <v>48</v>
      </c>
    </row>
    <row r="7" spans="1:9" s="44" customFormat="1" ht="14.1" customHeight="1" x14ac:dyDescent="0.2">
      <c r="A7" s="288" t="s">
        <v>132</v>
      </c>
      <c r="B7" s="288"/>
      <c r="C7" s="288"/>
      <c r="D7" s="288"/>
      <c r="E7" s="288"/>
      <c r="F7" s="293" t="s">
        <v>90</v>
      </c>
      <c r="G7" s="294" t="s">
        <v>92</v>
      </c>
      <c r="H7" s="294"/>
      <c r="I7" s="293" t="s">
        <v>93</v>
      </c>
    </row>
    <row r="8" spans="1:9" s="44" customFormat="1" ht="14.1" customHeight="1" x14ac:dyDescent="0.2">
      <c r="A8" s="288"/>
      <c r="B8" s="288"/>
      <c r="C8" s="288"/>
      <c r="D8" s="288"/>
      <c r="E8" s="288"/>
      <c r="F8" s="293"/>
      <c r="G8" s="249" t="s">
        <v>94</v>
      </c>
      <c r="H8" s="249" t="s">
        <v>50</v>
      </c>
      <c r="I8" s="293"/>
    </row>
    <row r="9" spans="1:9" ht="15" customHeight="1" x14ac:dyDescent="0.2">
      <c r="A9" s="299" t="s">
        <v>4</v>
      </c>
      <c r="B9" s="300"/>
      <c r="C9" s="300"/>
      <c r="D9" s="300"/>
      <c r="E9" s="301"/>
      <c r="F9" s="52">
        <f>F10+F11</f>
        <v>1798088</v>
      </c>
      <c r="G9" s="52">
        <f>I9-F9</f>
        <v>35526.310000000056</v>
      </c>
      <c r="H9" s="52">
        <f>IF(F9=0,"0,00",G9/F9*100)</f>
        <v>1.9757826090825394</v>
      </c>
      <c r="I9" s="52">
        <f>I10+I11</f>
        <v>1833614.31</v>
      </c>
    </row>
    <row r="10" spans="1:9" ht="15" customHeight="1" x14ac:dyDescent="0.2">
      <c r="A10" s="302" t="s">
        <v>95</v>
      </c>
      <c r="B10" s="303"/>
      <c r="C10" s="303"/>
      <c r="D10" s="303"/>
      <c r="E10" s="304"/>
      <c r="F10" s="53">
        <f>'Račun prihoda i rashoda'!C12</f>
        <v>1798088</v>
      </c>
      <c r="G10" s="53">
        <f t="shared" ref="G10:G15" si="0">I10-F10</f>
        <v>35526.310000000056</v>
      </c>
      <c r="H10" s="53">
        <f t="shared" ref="H10:H15" si="1">IF(F10=0,"0,00",G10/F10*100)</f>
        <v>1.9757826090825394</v>
      </c>
      <c r="I10" s="53">
        <f>'Račun prihoda i rashoda'!F12</f>
        <v>1833614.31</v>
      </c>
    </row>
    <row r="11" spans="1:9" ht="15" customHeight="1" x14ac:dyDescent="0.2">
      <c r="A11" s="289" t="s">
        <v>96</v>
      </c>
      <c r="B11" s="290"/>
      <c r="C11" s="290"/>
      <c r="D11" s="290"/>
      <c r="E11" s="290"/>
      <c r="F11" s="55">
        <f>'Račun prihoda i rashoda'!C17</f>
        <v>0</v>
      </c>
      <c r="G11" s="55">
        <f t="shared" si="0"/>
        <v>0</v>
      </c>
      <c r="H11" s="53" t="str">
        <f t="shared" si="1"/>
        <v>0,00</v>
      </c>
      <c r="I11" s="55">
        <f>'Račun prihoda i rashoda'!F17</f>
        <v>0</v>
      </c>
    </row>
    <row r="12" spans="1:9" ht="15" customHeight="1" x14ac:dyDescent="0.2">
      <c r="A12" s="71" t="s">
        <v>5</v>
      </c>
      <c r="B12" s="72"/>
      <c r="C12" s="72"/>
      <c r="D12" s="72"/>
      <c r="E12" s="73"/>
      <c r="F12" s="70">
        <f>F13+F14</f>
        <v>1801088</v>
      </c>
      <c r="G12" s="52">
        <f t="shared" si="0"/>
        <v>46746.34999999986</v>
      </c>
      <c r="H12" s="52">
        <f t="shared" si="1"/>
        <v>2.5954506387250298</v>
      </c>
      <c r="I12" s="70">
        <f>I13+I14</f>
        <v>1847834.3499999999</v>
      </c>
    </row>
    <row r="13" spans="1:9" ht="15" customHeight="1" x14ac:dyDescent="0.2">
      <c r="A13" s="306" t="s">
        <v>97</v>
      </c>
      <c r="B13" s="307"/>
      <c r="C13" s="307"/>
      <c r="D13" s="307"/>
      <c r="E13" s="307"/>
      <c r="F13" s="53">
        <f>'Račun prihoda i rashoda'!C26</f>
        <v>1784548</v>
      </c>
      <c r="G13" s="53">
        <f t="shared" si="0"/>
        <v>35951.659999999916</v>
      </c>
      <c r="H13" s="53">
        <f t="shared" si="1"/>
        <v>2.0146087412610876</v>
      </c>
      <c r="I13" s="53">
        <f>'Račun prihoda i rashoda'!F26</f>
        <v>1820499.66</v>
      </c>
    </row>
    <row r="14" spans="1:9" ht="15" customHeight="1" x14ac:dyDescent="0.2">
      <c r="A14" s="308" t="s">
        <v>98</v>
      </c>
      <c r="B14" s="304"/>
      <c r="C14" s="304"/>
      <c r="D14" s="304"/>
      <c r="E14" s="304"/>
      <c r="F14" s="54">
        <f>'Račun prihoda i rashoda'!C31</f>
        <v>16540</v>
      </c>
      <c r="G14" s="54">
        <f t="shared" si="0"/>
        <v>10794.689999999999</v>
      </c>
      <c r="H14" s="54">
        <f t="shared" si="1"/>
        <v>65.264147521160808</v>
      </c>
      <c r="I14" s="54">
        <f>'Račun prihoda i rashoda'!F31</f>
        <v>27334.69</v>
      </c>
    </row>
    <row r="15" spans="1:9" ht="15" customHeight="1" x14ac:dyDescent="0.2">
      <c r="A15" s="309" t="s">
        <v>7</v>
      </c>
      <c r="B15" s="300"/>
      <c r="C15" s="300"/>
      <c r="D15" s="300"/>
      <c r="E15" s="300"/>
      <c r="F15" s="52">
        <f>F9-F12</f>
        <v>-3000</v>
      </c>
      <c r="G15" s="52">
        <f t="shared" si="0"/>
        <v>-11220.039999999804</v>
      </c>
      <c r="H15" s="52">
        <f t="shared" si="1"/>
        <v>374.00133333332684</v>
      </c>
      <c r="I15" s="52">
        <f>I9-I12</f>
        <v>-14220.039999999804</v>
      </c>
    </row>
    <row r="16" spans="1:9" ht="18" x14ac:dyDescent="0.2">
      <c r="A16" s="34"/>
      <c r="B16" s="39"/>
      <c r="C16" s="39"/>
      <c r="D16" s="39"/>
      <c r="E16" s="39"/>
      <c r="F16" s="39"/>
      <c r="G16" s="39"/>
      <c r="H16" s="32"/>
      <c r="I16" s="32"/>
    </row>
    <row r="17" spans="1:9" ht="18" customHeight="1" x14ac:dyDescent="0.25">
      <c r="A17" s="295" t="s">
        <v>29</v>
      </c>
      <c r="B17" s="298"/>
      <c r="C17" s="298"/>
      <c r="D17" s="298"/>
      <c r="E17" s="298"/>
      <c r="F17" s="298"/>
      <c r="G17" s="298"/>
      <c r="H17" s="298"/>
      <c r="I17" s="298"/>
    </row>
    <row r="18" spans="1:9" ht="18" x14ac:dyDescent="0.2">
      <c r="A18" s="34"/>
      <c r="B18" s="39"/>
      <c r="C18" s="39"/>
      <c r="D18" s="39"/>
      <c r="E18" s="39"/>
      <c r="F18" s="39"/>
      <c r="G18" s="39"/>
      <c r="H18" s="32"/>
      <c r="I18" s="32"/>
    </row>
    <row r="19" spans="1:9" s="44" customFormat="1" ht="14.1" customHeight="1" x14ac:dyDescent="0.2">
      <c r="A19" s="288" t="s">
        <v>132</v>
      </c>
      <c r="B19" s="288"/>
      <c r="C19" s="288"/>
      <c r="D19" s="288"/>
      <c r="E19" s="288"/>
      <c r="F19" s="293" t="s">
        <v>90</v>
      </c>
      <c r="G19" s="294" t="s">
        <v>92</v>
      </c>
      <c r="H19" s="294"/>
      <c r="I19" s="293" t="s">
        <v>93</v>
      </c>
    </row>
    <row r="20" spans="1:9" s="44" customFormat="1" ht="14.1" customHeight="1" x14ac:dyDescent="0.2">
      <c r="A20" s="288"/>
      <c r="B20" s="288"/>
      <c r="C20" s="288"/>
      <c r="D20" s="288"/>
      <c r="E20" s="288"/>
      <c r="F20" s="293"/>
      <c r="G20" s="249" t="s">
        <v>94</v>
      </c>
      <c r="H20" s="249" t="s">
        <v>50</v>
      </c>
      <c r="I20" s="293"/>
    </row>
    <row r="21" spans="1:9" ht="15" customHeight="1" x14ac:dyDescent="0.2">
      <c r="A21" s="302" t="s">
        <v>99</v>
      </c>
      <c r="B21" s="302"/>
      <c r="C21" s="302"/>
      <c r="D21" s="302"/>
      <c r="E21" s="302"/>
      <c r="F21" s="54">
        <v>0</v>
      </c>
      <c r="G21" s="54">
        <f t="shared" ref="G21:G23" si="2">I21-F21</f>
        <v>0</v>
      </c>
      <c r="H21" s="54" t="str">
        <f t="shared" ref="H21:H23" si="3">IF(F21=0,"0,00",G21/F21*100)</f>
        <v>0,00</v>
      </c>
      <c r="I21" s="54">
        <v>0</v>
      </c>
    </row>
    <row r="22" spans="1:9" ht="15" customHeight="1" x14ac:dyDescent="0.2">
      <c r="A22" s="302" t="s">
        <v>100</v>
      </c>
      <c r="B22" s="303"/>
      <c r="C22" s="303"/>
      <c r="D22" s="303"/>
      <c r="E22" s="303"/>
      <c r="F22" s="54">
        <v>0</v>
      </c>
      <c r="G22" s="54">
        <f t="shared" si="2"/>
        <v>0</v>
      </c>
      <c r="H22" s="54" t="str">
        <f t="shared" si="3"/>
        <v>0,00</v>
      </c>
      <c r="I22" s="54">
        <v>0</v>
      </c>
    </row>
    <row r="23" spans="1:9" ht="15" customHeight="1" x14ac:dyDescent="0.2">
      <c r="A23" s="309" t="s">
        <v>8</v>
      </c>
      <c r="B23" s="300"/>
      <c r="C23" s="300"/>
      <c r="D23" s="300"/>
      <c r="E23" s="300"/>
      <c r="F23" s="52">
        <f>F21-F22</f>
        <v>0</v>
      </c>
      <c r="G23" s="52">
        <f t="shared" si="2"/>
        <v>0</v>
      </c>
      <c r="H23" s="52" t="str">
        <f t="shared" si="3"/>
        <v>0,00</v>
      </c>
      <c r="I23" s="52">
        <f>I21-I22</f>
        <v>0</v>
      </c>
    </row>
    <row r="24" spans="1:9" ht="18" x14ac:dyDescent="0.2">
      <c r="A24" s="40"/>
      <c r="B24" s="39"/>
      <c r="C24" s="39"/>
      <c r="D24" s="39"/>
      <c r="E24" s="39"/>
      <c r="F24" s="39"/>
      <c r="G24" s="39"/>
      <c r="H24" s="32"/>
      <c r="I24" s="32"/>
    </row>
    <row r="25" spans="1:9" s="45" customFormat="1" ht="15" customHeight="1" x14ac:dyDescent="0.2">
      <c r="A25" s="309" t="s">
        <v>9</v>
      </c>
      <c r="B25" s="300"/>
      <c r="C25" s="300"/>
      <c r="D25" s="300"/>
      <c r="E25" s="300"/>
      <c r="F25" s="52">
        <f>F15+F23</f>
        <v>-3000</v>
      </c>
      <c r="G25" s="52">
        <f>I25-F25</f>
        <v>-11220.039999999804</v>
      </c>
      <c r="H25" s="52">
        <f>IF(F25=0,"0,00",G25/F25*100)</f>
        <v>374.00133333332684</v>
      </c>
      <c r="I25" s="52">
        <f>I15+I23</f>
        <v>-14220.039999999804</v>
      </c>
    </row>
    <row r="26" spans="1:9" s="45" customFormat="1" ht="18" x14ac:dyDescent="0.2">
      <c r="A26" s="40"/>
      <c r="B26" s="39"/>
      <c r="C26" s="39"/>
      <c r="D26" s="39"/>
      <c r="E26" s="39"/>
      <c r="F26" s="39"/>
      <c r="G26" s="39"/>
      <c r="H26" s="32"/>
      <c r="I26" s="32"/>
    </row>
    <row r="27" spans="1:9" s="45" customFormat="1" ht="18" x14ac:dyDescent="0.2">
      <c r="A27" s="40"/>
      <c r="B27" s="39"/>
      <c r="C27" s="39"/>
      <c r="D27" s="39"/>
      <c r="E27" s="39"/>
      <c r="F27" s="39"/>
      <c r="G27" s="39"/>
      <c r="H27" s="32"/>
      <c r="I27" s="32"/>
    </row>
    <row r="28" spans="1:9" ht="18" customHeight="1" x14ac:dyDescent="0.25">
      <c r="A28" s="295" t="s">
        <v>46</v>
      </c>
      <c r="B28" s="298"/>
      <c r="C28" s="298"/>
      <c r="D28" s="298"/>
      <c r="E28" s="298"/>
      <c r="F28" s="298"/>
      <c r="G28" s="298"/>
      <c r="H28" s="298"/>
      <c r="I28" s="298"/>
    </row>
    <row r="29" spans="1:9" s="45" customFormat="1" ht="18" customHeight="1" x14ac:dyDescent="0.25">
      <c r="A29" s="59"/>
      <c r="B29" s="60"/>
      <c r="C29" s="60"/>
      <c r="D29" s="60"/>
      <c r="E29" s="60"/>
      <c r="F29" s="60"/>
      <c r="G29" s="60"/>
      <c r="H29" s="60"/>
      <c r="I29" s="60"/>
    </row>
    <row r="30" spans="1:9" s="44" customFormat="1" ht="14.1" customHeight="1" x14ac:dyDescent="0.2">
      <c r="A30" s="288" t="s">
        <v>80</v>
      </c>
      <c r="B30" s="288"/>
      <c r="C30" s="288"/>
      <c r="D30" s="288"/>
      <c r="E30" s="288"/>
      <c r="F30" s="293" t="s">
        <v>90</v>
      </c>
      <c r="G30" s="294" t="s">
        <v>92</v>
      </c>
      <c r="H30" s="294"/>
      <c r="I30" s="293" t="s">
        <v>93</v>
      </c>
    </row>
    <row r="31" spans="1:9" s="44" customFormat="1" ht="14.1" customHeight="1" x14ac:dyDescent="0.2">
      <c r="A31" s="288"/>
      <c r="B31" s="288"/>
      <c r="C31" s="288"/>
      <c r="D31" s="288"/>
      <c r="E31" s="288"/>
      <c r="F31" s="293"/>
      <c r="G31" s="249" t="s">
        <v>94</v>
      </c>
      <c r="H31" s="249" t="s">
        <v>50</v>
      </c>
      <c r="I31" s="293"/>
    </row>
    <row r="32" spans="1:9" ht="15" customHeight="1" x14ac:dyDescent="0.2">
      <c r="A32" s="310" t="s">
        <v>129</v>
      </c>
      <c r="B32" s="310"/>
      <c r="C32" s="310"/>
      <c r="D32" s="310"/>
      <c r="E32" s="310"/>
      <c r="F32" s="251">
        <f>'Račun prihoda i rashoda'!C142</f>
        <v>3000</v>
      </c>
      <c r="G32" s="251">
        <f>'Račun prihoda i rashoda'!D142</f>
        <v>11220.04</v>
      </c>
      <c r="H32" s="251">
        <f>IF(F32=0,"0,00",G32/F32*100)</f>
        <v>374.00133333333338</v>
      </c>
      <c r="I32" s="251">
        <f>'Račun prihoda i rashoda'!F142</f>
        <v>14220.04</v>
      </c>
    </row>
    <row r="33" spans="1:9" ht="15" customHeight="1" x14ac:dyDescent="0.2">
      <c r="A33" s="292" t="s">
        <v>130</v>
      </c>
      <c r="B33" s="292"/>
      <c r="C33" s="292"/>
      <c r="D33" s="292"/>
      <c r="E33" s="292"/>
      <c r="F33" s="137">
        <f>F25+F32</f>
        <v>0</v>
      </c>
      <c r="G33" s="137">
        <f>G25+G32</f>
        <v>1.964508555829525E-10</v>
      </c>
      <c r="H33" s="137" t="str">
        <f>IF(F33=0,"0,00",G33/F33*100)</f>
        <v>0,00</v>
      </c>
      <c r="I33" s="137">
        <f>I25+I32</f>
        <v>1.964508555829525E-10</v>
      </c>
    </row>
    <row r="34" spans="1:9" ht="42" customHeight="1" x14ac:dyDescent="0.2">
      <c r="A34" s="292" t="s">
        <v>131</v>
      </c>
      <c r="B34" s="292"/>
      <c r="C34" s="292"/>
      <c r="D34" s="292"/>
      <c r="E34" s="292"/>
      <c r="F34" s="253">
        <f>F25+F32-F33</f>
        <v>0</v>
      </c>
      <c r="G34" s="253">
        <f>G25+G32-G33</f>
        <v>0</v>
      </c>
      <c r="H34" s="137" t="str">
        <f>IF(F34=0,"0,00",G34/F34*100)</f>
        <v>0,00</v>
      </c>
      <c r="I34" s="253">
        <f>I25+I32-I33</f>
        <v>0</v>
      </c>
    </row>
    <row r="35" spans="1:9" s="45" customFormat="1" x14ac:dyDescent="0.2">
      <c r="F35" s="56"/>
      <c r="G35" s="56"/>
      <c r="H35" s="56"/>
      <c r="I35" s="56"/>
    </row>
    <row r="36" spans="1:9" s="45" customFormat="1" x14ac:dyDescent="0.2">
      <c r="A36" s="291" t="s">
        <v>139</v>
      </c>
      <c r="B36" s="291"/>
      <c r="C36" s="291"/>
      <c r="D36" s="291"/>
      <c r="E36" s="291"/>
      <c r="F36" s="291"/>
      <c r="G36" s="291"/>
      <c r="H36" s="291"/>
      <c r="I36" s="291"/>
    </row>
    <row r="37" spans="1:9" s="45" customFormat="1" ht="11.25" customHeight="1" x14ac:dyDescent="0.2">
      <c r="A37" s="305" t="s">
        <v>141</v>
      </c>
      <c r="B37" s="305"/>
      <c r="C37" s="305"/>
      <c r="D37" s="305"/>
      <c r="E37" s="305"/>
      <c r="F37" s="305"/>
      <c r="G37" s="305"/>
      <c r="H37" s="305"/>
      <c r="I37" s="305"/>
    </row>
    <row r="38" spans="1:9" s="45" customFormat="1" ht="14.25" customHeight="1" x14ac:dyDescent="0.25">
      <c r="A38" s="3"/>
      <c r="B38" s="42"/>
      <c r="C38" s="42"/>
      <c r="D38" s="42"/>
      <c r="E38" s="42"/>
      <c r="F38" s="43"/>
      <c r="G38" s="43"/>
    </row>
    <row r="39" spans="1:9" s="45" customFormat="1" ht="13.5" customHeight="1" x14ac:dyDescent="0.25">
      <c r="A39" s="3" t="s">
        <v>143</v>
      </c>
      <c r="B39" s="42"/>
      <c r="C39" s="42"/>
      <c r="D39" s="42"/>
      <c r="E39" s="42"/>
      <c r="F39" s="43"/>
      <c r="G39" s="43"/>
      <c r="H39" s="68" t="s">
        <v>60</v>
      </c>
      <c r="I39" s="43"/>
    </row>
    <row r="40" spans="1:9" s="45" customFormat="1" ht="11.25" customHeight="1" x14ac:dyDescent="0.25">
      <c r="A40" s="3" t="s">
        <v>137</v>
      </c>
      <c r="B40" s="42"/>
      <c r="C40" s="42"/>
      <c r="D40" s="42"/>
      <c r="E40" s="42"/>
      <c r="F40" s="43"/>
      <c r="G40" s="43"/>
      <c r="H40" s="68" t="s">
        <v>140</v>
      </c>
      <c r="I40" s="43"/>
    </row>
    <row r="41" spans="1:9" s="45" customFormat="1" ht="11.25" customHeight="1" x14ac:dyDescent="0.25">
      <c r="A41" s="41"/>
      <c r="B41" s="42"/>
      <c r="C41" s="42"/>
      <c r="D41" s="42"/>
      <c r="E41" s="42"/>
      <c r="F41" s="43"/>
      <c r="G41" s="43"/>
      <c r="H41" s="43"/>
      <c r="I41" s="43"/>
    </row>
    <row r="42" spans="1:9" s="45" customFormat="1" ht="11.25" customHeight="1" x14ac:dyDescent="0.25">
      <c r="A42" s="41"/>
      <c r="B42" s="42"/>
      <c r="C42" s="42"/>
      <c r="D42" s="42"/>
      <c r="E42" s="42"/>
      <c r="F42" s="43"/>
      <c r="G42" s="43"/>
      <c r="H42" s="43"/>
      <c r="I42" s="43"/>
    </row>
    <row r="43" spans="1:9" s="45" customFormat="1" ht="11.25" customHeight="1" x14ac:dyDescent="0.25">
      <c r="A43" s="41"/>
      <c r="B43" s="42"/>
      <c r="C43" s="42"/>
      <c r="D43" s="42"/>
      <c r="E43" s="42"/>
      <c r="F43" s="43"/>
      <c r="G43" s="43"/>
      <c r="H43" s="43"/>
      <c r="I43" s="43"/>
    </row>
    <row r="44" spans="1:9" s="45" customFormat="1" ht="11.25" customHeight="1" x14ac:dyDescent="0.25">
      <c r="A44" s="41"/>
      <c r="B44" s="42"/>
      <c r="C44" s="42"/>
      <c r="D44" s="42"/>
      <c r="E44" s="42"/>
      <c r="F44" s="43"/>
      <c r="G44" s="43"/>
      <c r="H44" s="43"/>
      <c r="I44" s="43"/>
    </row>
    <row r="45" spans="1:9" s="45" customFormat="1" ht="11.25" customHeight="1" x14ac:dyDescent="0.25">
      <c r="H45" s="43"/>
      <c r="I45" s="43"/>
    </row>
  </sheetData>
  <mergeCells count="32">
    <mergeCell ref="A37:I37"/>
    <mergeCell ref="A17:I17"/>
    <mergeCell ref="A21:E21"/>
    <mergeCell ref="A28:I28"/>
    <mergeCell ref="A13:E13"/>
    <mergeCell ref="A14:E14"/>
    <mergeCell ref="A15:E15"/>
    <mergeCell ref="F19:F20"/>
    <mergeCell ref="A25:E25"/>
    <mergeCell ref="G19:H19"/>
    <mergeCell ref="I19:I20"/>
    <mergeCell ref="A22:E22"/>
    <mergeCell ref="A23:E23"/>
    <mergeCell ref="A33:E33"/>
    <mergeCell ref="A32:E32"/>
    <mergeCell ref="A19:E20"/>
    <mergeCell ref="A1:I1"/>
    <mergeCell ref="A3:I3"/>
    <mergeCell ref="A5:I5"/>
    <mergeCell ref="A9:E9"/>
    <mergeCell ref="A10:E10"/>
    <mergeCell ref="F7:F8"/>
    <mergeCell ref="G7:H7"/>
    <mergeCell ref="I7:I8"/>
    <mergeCell ref="A7:E8"/>
    <mergeCell ref="A30:E31"/>
    <mergeCell ref="A11:E11"/>
    <mergeCell ref="A36:I36"/>
    <mergeCell ref="A34:E34"/>
    <mergeCell ref="F30:F31"/>
    <mergeCell ref="G30:H30"/>
    <mergeCell ref="I30:I31"/>
  </mergeCells>
  <pageMargins left="0.70866141732283472" right="0.70866141732283472" top="0.74803149606299213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E526-9251-451E-ACC1-93BBD008A6CC}">
  <dimension ref="A1:H148"/>
  <sheetViews>
    <sheetView zoomScaleNormal="100" workbookViewId="0">
      <selection activeCell="F13" sqref="F13:F16"/>
    </sheetView>
  </sheetViews>
  <sheetFormatPr defaultColWidth="11.42578125" defaultRowHeight="11.25" x14ac:dyDescent="0.2"/>
  <cols>
    <col min="1" max="1" width="7.42578125" style="3" customWidth="1"/>
    <col min="2" max="2" width="41.5703125" style="3" customWidth="1"/>
    <col min="3" max="3" width="12.140625" style="3" customWidth="1"/>
    <col min="4" max="4" width="12.140625" style="25" customWidth="1"/>
    <col min="5" max="5" width="10.7109375" style="25" customWidth="1"/>
    <col min="6" max="6" width="12.140625" style="26" customWidth="1"/>
    <col min="7" max="7" width="11.42578125" style="3"/>
    <col min="8" max="8" width="11.42578125" style="284"/>
    <col min="9" max="215" width="11.42578125" style="3"/>
    <col min="216" max="216" width="16" style="3" customWidth="1"/>
    <col min="217" max="223" width="17.5703125" style="3" customWidth="1"/>
    <col min="224" max="224" width="7.85546875" style="3" customWidth="1"/>
    <col min="225" max="225" width="14.28515625" style="3" customWidth="1"/>
    <col min="226" max="226" width="7.85546875" style="3" customWidth="1"/>
    <col min="227" max="471" width="11.42578125" style="3"/>
    <col min="472" max="472" width="16" style="3" customWidth="1"/>
    <col min="473" max="479" width="17.5703125" style="3" customWidth="1"/>
    <col min="480" max="480" width="7.85546875" style="3" customWidth="1"/>
    <col min="481" max="481" width="14.28515625" style="3" customWidth="1"/>
    <col min="482" max="482" width="7.85546875" style="3" customWidth="1"/>
    <col min="483" max="727" width="11.42578125" style="3"/>
    <col min="728" max="728" width="16" style="3" customWidth="1"/>
    <col min="729" max="735" width="17.5703125" style="3" customWidth="1"/>
    <col min="736" max="736" width="7.85546875" style="3" customWidth="1"/>
    <col min="737" max="737" width="14.28515625" style="3" customWidth="1"/>
    <col min="738" max="738" width="7.85546875" style="3" customWidth="1"/>
    <col min="739" max="983" width="11.42578125" style="3"/>
    <col min="984" max="984" width="16" style="3" customWidth="1"/>
    <col min="985" max="991" width="17.5703125" style="3" customWidth="1"/>
    <col min="992" max="992" width="7.85546875" style="3" customWidth="1"/>
    <col min="993" max="993" width="14.28515625" style="3" customWidth="1"/>
    <col min="994" max="994" width="7.85546875" style="3" customWidth="1"/>
    <col min="995" max="1239" width="11.42578125" style="3"/>
    <col min="1240" max="1240" width="16" style="3" customWidth="1"/>
    <col min="1241" max="1247" width="17.5703125" style="3" customWidth="1"/>
    <col min="1248" max="1248" width="7.85546875" style="3" customWidth="1"/>
    <col min="1249" max="1249" width="14.28515625" style="3" customWidth="1"/>
    <col min="1250" max="1250" width="7.85546875" style="3" customWidth="1"/>
    <col min="1251" max="1495" width="11.42578125" style="3"/>
    <col min="1496" max="1496" width="16" style="3" customWidth="1"/>
    <col min="1497" max="1503" width="17.5703125" style="3" customWidth="1"/>
    <col min="1504" max="1504" width="7.85546875" style="3" customWidth="1"/>
    <col min="1505" max="1505" width="14.28515625" style="3" customWidth="1"/>
    <col min="1506" max="1506" width="7.85546875" style="3" customWidth="1"/>
    <col min="1507" max="1751" width="11.42578125" style="3"/>
    <col min="1752" max="1752" width="16" style="3" customWidth="1"/>
    <col min="1753" max="1759" width="17.5703125" style="3" customWidth="1"/>
    <col min="1760" max="1760" width="7.85546875" style="3" customWidth="1"/>
    <col min="1761" max="1761" width="14.28515625" style="3" customWidth="1"/>
    <col min="1762" max="1762" width="7.85546875" style="3" customWidth="1"/>
    <col min="1763" max="2007" width="11.42578125" style="3"/>
    <col min="2008" max="2008" width="16" style="3" customWidth="1"/>
    <col min="2009" max="2015" width="17.5703125" style="3" customWidth="1"/>
    <col min="2016" max="2016" width="7.85546875" style="3" customWidth="1"/>
    <col min="2017" max="2017" width="14.28515625" style="3" customWidth="1"/>
    <col min="2018" max="2018" width="7.85546875" style="3" customWidth="1"/>
    <col min="2019" max="2263" width="11.42578125" style="3"/>
    <col min="2264" max="2264" width="16" style="3" customWidth="1"/>
    <col min="2265" max="2271" width="17.5703125" style="3" customWidth="1"/>
    <col min="2272" max="2272" width="7.85546875" style="3" customWidth="1"/>
    <col min="2273" max="2273" width="14.28515625" style="3" customWidth="1"/>
    <col min="2274" max="2274" width="7.85546875" style="3" customWidth="1"/>
    <col min="2275" max="2519" width="11.42578125" style="3"/>
    <col min="2520" max="2520" width="16" style="3" customWidth="1"/>
    <col min="2521" max="2527" width="17.5703125" style="3" customWidth="1"/>
    <col min="2528" max="2528" width="7.85546875" style="3" customWidth="1"/>
    <col min="2529" max="2529" width="14.28515625" style="3" customWidth="1"/>
    <col min="2530" max="2530" width="7.85546875" style="3" customWidth="1"/>
    <col min="2531" max="2775" width="11.42578125" style="3"/>
    <col min="2776" max="2776" width="16" style="3" customWidth="1"/>
    <col min="2777" max="2783" width="17.5703125" style="3" customWidth="1"/>
    <col min="2784" max="2784" width="7.85546875" style="3" customWidth="1"/>
    <col min="2785" max="2785" width="14.28515625" style="3" customWidth="1"/>
    <col min="2786" max="2786" width="7.85546875" style="3" customWidth="1"/>
    <col min="2787" max="3031" width="11.42578125" style="3"/>
    <col min="3032" max="3032" width="16" style="3" customWidth="1"/>
    <col min="3033" max="3039" width="17.5703125" style="3" customWidth="1"/>
    <col min="3040" max="3040" width="7.85546875" style="3" customWidth="1"/>
    <col min="3041" max="3041" width="14.28515625" style="3" customWidth="1"/>
    <col min="3042" max="3042" width="7.85546875" style="3" customWidth="1"/>
    <col min="3043" max="3287" width="11.42578125" style="3"/>
    <col min="3288" max="3288" width="16" style="3" customWidth="1"/>
    <col min="3289" max="3295" width="17.5703125" style="3" customWidth="1"/>
    <col min="3296" max="3296" width="7.85546875" style="3" customWidth="1"/>
    <col min="3297" max="3297" width="14.28515625" style="3" customWidth="1"/>
    <col min="3298" max="3298" width="7.85546875" style="3" customWidth="1"/>
    <col min="3299" max="3543" width="11.42578125" style="3"/>
    <col min="3544" max="3544" width="16" style="3" customWidth="1"/>
    <col min="3545" max="3551" width="17.5703125" style="3" customWidth="1"/>
    <col min="3552" max="3552" width="7.85546875" style="3" customWidth="1"/>
    <col min="3553" max="3553" width="14.28515625" style="3" customWidth="1"/>
    <col min="3554" max="3554" width="7.85546875" style="3" customWidth="1"/>
    <col min="3555" max="3799" width="11.42578125" style="3"/>
    <col min="3800" max="3800" width="16" style="3" customWidth="1"/>
    <col min="3801" max="3807" width="17.5703125" style="3" customWidth="1"/>
    <col min="3808" max="3808" width="7.85546875" style="3" customWidth="1"/>
    <col min="3809" max="3809" width="14.28515625" style="3" customWidth="1"/>
    <col min="3810" max="3810" width="7.85546875" style="3" customWidth="1"/>
    <col min="3811" max="4055" width="11.42578125" style="3"/>
    <col min="4056" max="4056" width="16" style="3" customWidth="1"/>
    <col min="4057" max="4063" width="17.5703125" style="3" customWidth="1"/>
    <col min="4064" max="4064" width="7.85546875" style="3" customWidth="1"/>
    <col min="4065" max="4065" width="14.28515625" style="3" customWidth="1"/>
    <col min="4066" max="4066" width="7.85546875" style="3" customWidth="1"/>
    <col min="4067" max="4311" width="11.42578125" style="3"/>
    <col min="4312" max="4312" width="16" style="3" customWidth="1"/>
    <col min="4313" max="4319" width="17.5703125" style="3" customWidth="1"/>
    <col min="4320" max="4320" width="7.85546875" style="3" customWidth="1"/>
    <col min="4321" max="4321" width="14.28515625" style="3" customWidth="1"/>
    <col min="4322" max="4322" width="7.85546875" style="3" customWidth="1"/>
    <col min="4323" max="4567" width="11.42578125" style="3"/>
    <col min="4568" max="4568" width="16" style="3" customWidth="1"/>
    <col min="4569" max="4575" width="17.5703125" style="3" customWidth="1"/>
    <col min="4576" max="4576" width="7.85546875" style="3" customWidth="1"/>
    <col min="4577" max="4577" width="14.28515625" style="3" customWidth="1"/>
    <col min="4578" max="4578" width="7.85546875" style="3" customWidth="1"/>
    <col min="4579" max="4823" width="11.42578125" style="3"/>
    <col min="4824" max="4824" width="16" style="3" customWidth="1"/>
    <col min="4825" max="4831" width="17.5703125" style="3" customWidth="1"/>
    <col min="4832" max="4832" width="7.85546875" style="3" customWidth="1"/>
    <col min="4833" max="4833" width="14.28515625" style="3" customWidth="1"/>
    <col min="4834" max="4834" width="7.85546875" style="3" customWidth="1"/>
    <col min="4835" max="5079" width="11.42578125" style="3"/>
    <col min="5080" max="5080" width="16" style="3" customWidth="1"/>
    <col min="5081" max="5087" width="17.5703125" style="3" customWidth="1"/>
    <col min="5088" max="5088" width="7.85546875" style="3" customWidth="1"/>
    <col min="5089" max="5089" width="14.28515625" style="3" customWidth="1"/>
    <col min="5090" max="5090" width="7.85546875" style="3" customWidth="1"/>
    <col min="5091" max="5335" width="11.42578125" style="3"/>
    <col min="5336" max="5336" width="16" style="3" customWidth="1"/>
    <col min="5337" max="5343" width="17.5703125" style="3" customWidth="1"/>
    <col min="5344" max="5344" width="7.85546875" style="3" customWidth="1"/>
    <col min="5345" max="5345" width="14.28515625" style="3" customWidth="1"/>
    <col min="5346" max="5346" width="7.85546875" style="3" customWidth="1"/>
    <col min="5347" max="5591" width="11.42578125" style="3"/>
    <col min="5592" max="5592" width="16" style="3" customWidth="1"/>
    <col min="5593" max="5599" width="17.5703125" style="3" customWidth="1"/>
    <col min="5600" max="5600" width="7.85546875" style="3" customWidth="1"/>
    <col min="5601" max="5601" width="14.28515625" style="3" customWidth="1"/>
    <col min="5602" max="5602" width="7.85546875" style="3" customWidth="1"/>
    <col min="5603" max="5847" width="11.42578125" style="3"/>
    <col min="5848" max="5848" width="16" style="3" customWidth="1"/>
    <col min="5849" max="5855" width="17.5703125" style="3" customWidth="1"/>
    <col min="5856" max="5856" width="7.85546875" style="3" customWidth="1"/>
    <col min="5857" max="5857" width="14.28515625" style="3" customWidth="1"/>
    <col min="5858" max="5858" width="7.85546875" style="3" customWidth="1"/>
    <col min="5859" max="6103" width="11.42578125" style="3"/>
    <col min="6104" max="6104" width="16" style="3" customWidth="1"/>
    <col min="6105" max="6111" width="17.5703125" style="3" customWidth="1"/>
    <col min="6112" max="6112" width="7.85546875" style="3" customWidth="1"/>
    <col min="6113" max="6113" width="14.28515625" style="3" customWidth="1"/>
    <col min="6114" max="6114" width="7.85546875" style="3" customWidth="1"/>
    <col min="6115" max="6359" width="11.42578125" style="3"/>
    <col min="6360" max="6360" width="16" style="3" customWidth="1"/>
    <col min="6361" max="6367" width="17.5703125" style="3" customWidth="1"/>
    <col min="6368" max="6368" width="7.85546875" style="3" customWidth="1"/>
    <col min="6369" max="6369" width="14.28515625" style="3" customWidth="1"/>
    <col min="6370" max="6370" width="7.85546875" style="3" customWidth="1"/>
    <col min="6371" max="6615" width="11.42578125" style="3"/>
    <col min="6616" max="6616" width="16" style="3" customWidth="1"/>
    <col min="6617" max="6623" width="17.5703125" style="3" customWidth="1"/>
    <col min="6624" max="6624" width="7.85546875" style="3" customWidth="1"/>
    <col min="6625" max="6625" width="14.28515625" style="3" customWidth="1"/>
    <col min="6626" max="6626" width="7.85546875" style="3" customWidth="1"/>
    <col min="6627" max="6871" width="11.42578125" style="3"/>
    <col min="6872" max="6872" width="16" style="3" customWidth="1"/>
    <col min="6873" max="6879" width="17.5703125" style="3" customWidth="1"/>
    <col min="6880" max="6880" width="7.85546875" style="3" customWidth="1"/>
    <col min="6881" max="6881" width="14.28515625" style="3" customWidth="1"/>
    <col min="6882" max="6882" width="7.85546875" style="3" customWidth="1"/>
    <col min="6883" max="7127" width="11.42578125" style="3"/>
    <col min="7128" max="7128" width="16" style="3" customWidth="1"/>
    <col min="7129" max="7135" width="17.5703125" style="3" customWidth="1"/>
    <col min="7136" max="7136" width="7.85546875" style="3" customWidth="1"/>
    <col min="7137" max="7137" width="14.28515625" style="3" customWidth="1"/>
    <col min="7138" max="7138" width="7.85546875" style="3" customWidth="1"/>
    <col min="7139" max="7383" width="11.42578125" style="3"/>
    <col min="7384" max="7384" width="16" style="3" customWidth="1"/>
    <col min="7385" max="7391" width="17.5703125" style="3" customWidth="1"/>
    <col min="7392" max="7392" width="7.85546875" style="3" customWidth="1"/>
    <col min="7393" max="7393" width="14.28515625" style="3" customWidth="1"/>
    <col min="7394" max="7394" width="7.85546875" style="3" customWidth="1"/>
    <col min="7395" max="7639" width="11.42578125" style="3"/>
    <col min="7640" max="7640" width="16" style="3" customWidth="1"/>
    <col min="7641" max="7647" width="17.5703125" style="3" customWidth="1"/>
    <col min="7648" max="7648" width="7.85546875" style="3" customWidth="1"/>
    <col min="7649" max="7649" width="14.28515625" style="3" customWidth="1"/>
    <col min="7650" max="7650" width="7.85546875" style="3" customWidth="1"/>
    <col min="7651" max="7895" width="11.42578125" style="3"/>
    <col min="7896" max="7896" width="16" style="3" customWidth="1"/>
    <col min="7897" max="7903" width="17.5703125" style="3" customWidth="1"/>
    <col min="7904" max="7904" width="7.85546875" style="3" customWidth="1"/>
    <col min="7905" max="7905" width="14.28515625" style="3" customWidth="1"/>
    <col min="7906" max="7906" width="7.85546875" style="3" customWidth="1"/>
    <col min="7907" max="8151" width="11.42578125" style="3"/>
    <col min="8152" max="8152" width="16" style="3" customWidth="1"/>
    <col min="8153" max="8159" width="17.5703125" style="3" customWidth="1"/>
    <col min="8160" max="8160" width="7.85546875" style="3" customWidth="1"/>
    <col min="8161" max="8161" width="14.28515625" style="3" customWidth="1"/>
    <col min="8162" max="8162" width="7.85546875" style="3" customWidth="1"/>
    <col min="8163" max="8407" width="11.42578125" style="3"/>
    <col min="8408" max="8408" width="16" style="3" customWidth="1"/>
    <col min="8409" max="8415" width="17.5703125" style="3" customWidth="1"/>
    <col min="8416" max="8416" width="7.85546875" style="3" customWidth="1"/>
    <col min="8417" max="8417" width="14.28515625" style="3" customWidth="1"/>
    <col min="8418" max="8418" width="7.85546875" style="3" customWidth="1"/>
    <col min="8419" max="8663" width="11.42578125" style="3"/>
    <col min="8664" max="8664" width="16" style="3" customWidth="1"/>
    <col min="8665" max="8671" width="17.5703125" style="3" customWidth="1"/>
    <col min="8672" max="8672" width="7.85546875" style="3" customWidth="1"/>
    <col min="8673" max="8673" width="14.28515625" style="3" customWidth="1"/>
    <col min="8674" max="8674" width="7.85546875" style="3" customWidth="1"/>
    <col min="8675" max="8919" width="11.42578125" style="3"/>
    <col min="8920" max="8920" width="16" style="3" customWidth="1"/>
    <col min="8921" max="8927" width="17.5703125" style="3" customWidth="1"/>
    <col min="8928" max="8928" width="7.85546875" style="3" customWidth="1"/>
    <col min="8929" max="8929" width="14.28515625" style="3" customWidth="1"/>
    <col min="8930" max="8930" width="7.85546875" style="3" customWidth="1"/>
    <col min="8931" max="9175" width="11.42578125" style="3"/>
    <col min="9176" max="9176" width="16" style="3" customWidth="1"/>
    <col min="9177" max="9183" width="17.5703125" style="3" customWidth="1"/>
    <col min="9184" max="9184" width="7.85546875" style="3" customWidth="1"/>
    <col min="9185" max="9185" width="14.28515625" style="3" customWidth="1"/>
    <col min="9186" max="9186" width="7.85546875" style="3" customWidth="1"/>
    <col min="9187" max="9431" width="11.42578125" style="3"/>
    <col min="9432" max="9432" width="16" style="3" customWidth="1"/>
    <col min="9433" max="9439" width="17.5703125" style="3" customWidth="1"/>
    <col min="9440" max="9440" width="7.85546875" style="3" customWidth="1"/>
    <col min="9441" max="9441" width="14.28515625" style="3" customWidth="1"/>
    <col min="9442" max="9442" width="7.85546875" style="3" customWidth="1"/>
    <col min="9443" max="9687" width="11.42578125" style="3"/>
    <col min="9688" max="9688" width="16" style="3" customWidth="1"/>
    <col min="9689" max="9695" width="17.5703125" style="3" customWidth="1"/>
    <col min="9696" max="9696" width="7.85546875" style="3" customWidth="1"/>
    <col min="9697" max="9697" width="14.28515625" style="3" customWidth="1"/>
    <col min="9698" max="9698" width="7.85546875" style="3" customWidth="1"/>
    <col min="9699" max="9943" width="11.42578125" style="3"/>
    <col min="9944" max="9944" width="16" style="3" customWidth="1"/>
    <col min="9945" max="9951" width="17.5703125" style="3" customWidth="1"/>
    <col min="9952" max="9952" width="7.85546875" style="3" customWidth="1"/>
    <col min="9953" max="9953" width="14.28515625" style="3" customWidth="1"/>
    <col min="9954" max="9954" width="7.85546875" style="3" customWidth="1"/>
    <col min="9955" max="10199" width="11.42578125" style="3"/>
    <col min="10200" max="10200" width="16" style="3" customWidth="1"/>
    <col min="10201" max="10207" width="17.5703125" style="3" customWidth="1"/>
    <col min="10208" max="10208" width="7.85546875" style="3" customWidth="1"/>
    <col min="10209" max="10209" width="14.28515625" style="3" customWidth="1"/>
    <col min="10210" max="10210" width="7.85546875" style="3" customWidth="1"/>
    <col min="10211" max="10455" width="11.42578125" style="3"/>
    <col min="10456" max="10456" width="16" style="3" customWidth="1"/>
    <col min="10457" max="10463" width="17.5703125" style="3" customWidth="1"/>
    <col min="10464" max="10464" width="7.85546875" style="3" customWidth="1"/>
    <col min="10465" max="10465" width="14.28515625" style="3" customWidth="1"/>
    <col min="10466" max="10466" width="7.85546875" style="3" customWidth="1"/>
    <col min="10467" max="10711" width="11.42578125" style="3"/>
    <col min="10712" max="10712" width="16" style="3" customWidth="1"/>
    <col min="10713" max="10719" width="17.5703125" style="3" customWidth="1"/>
    <col min="10720" max="10720" width="7.85546875" style="3" customWidth="1"/>
    <col min="10721" max="10721" width="14.28515625" style="3" customWidth="1"/>
    <col min="10722" max="10722" width="7.85546875" style="3" customWidth="1"/>
    <col min="10723" max="10967" width="11.42578125" style="3"/>
    <col min="10968" max="10968" width="16" style="3" customWidth="1"/>
    <col min="10969" max="10975" width="17.5703125" style="3" customWidth="1"/>
    <col min="10976" max="10976" width="7.85546875" style="3" customWidth="1"/>
    <col min="10977" max="10977" width="14.28515625" style="3" customWidth="1"/>
    <col min="10978" max="10978" width="7.85546875" style="3" customWidth="1"/>
    <col min="10979" max="11223" width="11.42578125" style="3"/>
    <col min="11224" max="11224" width="16" style="3" customWidth="1"/>
    <col min="11225" max="11231" width="17.5703125" style="3" customWidth="1"/>
    <col min="11232" max="11232" width="7.85546875" style="3" customWidth="1"/>
    <col min="11233" max="11233" width="14.28515625" style="3" customWidth="1"/>
    <col min="11234" max="11234" width="7.85546875" style="3" customWidth="1"/>
    <col min="11235" max="11479" width="11.42578125" style="3"/>
    <col min="11480" max="11480" width="16" style="3" customWidth="1"/>
    <col min="11481" max="11487" width="17.5703125" style="3" customWidth="1"/>
    <col min="11488" max="11488" width="7.85546875" style="3" customWidth="1"/>
    <col min="11489" max="11489" width="14.28515625" style="3" customWidth="1"/>
    <col min="11490" max="11490" width="7.85546875" style="3" customWidth="1"/>
    <col min="11491" max="11735" width="11.42578125" style="3"/>
    <col min="11736" max="11736" width="16" style="3" customWidth="1"/>
    <col min="11737" max="11743" width="17.5703125" style="3" customWidth="1"/>
    <col min="11744" max="11744" width="7.85546875" style="3" customWidth="1"/>
    <col min="11745" max="11745" width="14.28515625" style="3" customWidth="1"/>
    <col min="11746" max="11746" width="7.85546875" style="3" customWidth="1"/>
    <col min="11747" max="11991" width="11.42578125" style="3"/>
    <col min="11992" max="11992" width="16" style="3" customWidth="1"/>
    <col min="11993" max="11999" width="17.5703125" style="3" customWidth="1"/>
    <col min="12000" max="12000" width="7.85546875" style="3" customWidth="1"/>
    <col min="12001" max="12001" width="14.28515625" style="3" customWidth="1"/>
    <col min="12002" max="12002" width="7.85546875" style="3" customWidth="1"/>
    <col min="12003" max="12247" width="11.42578125" style="3"/>
    <col min="12248" max="12248" width="16" style="3" customWidth="1"/>
    <col min="12249" max="12255" width="17.5703125" style="3" customWidth="1"/>
    <col min="12256" max="12256" width="7.85546875" style="3" customWidth="1"/>
    <col min="12257" max="12257" width="14.28515625" style="3" customWidth="1"/>
    <col min="12258" max="12258" width="7.85546875" style="3" customWidth="1"/>
    <col min="12259" max="12503" width="11.42578125" style="3"/>
    <col min="12504" max="12504" width="16" style="3" customWidth="1"/>
    <col min="12505" max="12511" width="17.5703125" style="3" customWidth="1"/>
    <col min="12512" max="12512" width="7.85546875" style="3" customWidth="1"/>
    <col min="12513" max="12513" width="14.28515625" style="3" customWidth="1"/>
    <col min="12514" max="12514" width="7.85546875" style="3" customWidth="1"/>
    <col min="12515" max="12759" width="11.42578125" style="3"/>
    <col min="12760" max="12760" width="16" style="3" customWidth="1"/>
    <col min="12761" max="12767" width="17.5703125" style="3" customWidth="1"/>
    <col min="12768" max="12768" width="7.85546875" style="3" customWidth="1"/>
    <col min="12769" max="12769" width="14.28515625" style="3" customWidth="1"/>
    <col min="12770" max="12770" width="7.85546875" style="3" customWidth="1"/>
    <col min="12771" max="13015" width="11.42578125" style="3"/>
    <col min="13016" max="13016" width="16" style="3" customWidth="1"/>
    <col min="13017" max="13023" width="17.5703125" style="3" customWidth="1"/>
    <col min="13024" max="13024" width="7.85546875" style="3" customWidth="1"/>
    <col min="13025" max="13025" width="14.28515625" style="3" customWidth="1"/>
    <col min="13026" max="13026" width="7.85546875" style="3" customWidth="1"/>
    <col min="13027" max="13271" width="11.42578125" style="3"/>
    <col min="13272" max="13272" width="16" style="3" customWidth="1"/>
    <col min="13273" max="13279" width="17.5703125" style="3" customWidth="1"/>
    <col min="13280" max="13280" width="7.85546875" style="3" customWidth="1"/>
    <col min="13281" max="13281" width="14.28515625" style="3" customWidth="1"/>
    <col min="13282" max="13282" width="7.85546875" style="3" customWidth="1"/>
    <col min="13283" max="13527" width="11.42578125" style="3"/>
    <col min="13528" max="13528" width="16" style="3" customWidth="1"/>
    <col min="13529" max="13535" width="17.5703125" style="3" customWidth="1"/>
    <col min="13536" max="13536" width="7.85546875" style="3" customWidth="1"/>
    <col min="13537" max="13537" width="14.28515625" style="3" customWidth="1"/>
    <col min="13538" max="13538" width="7.85546875" style="3" customWidth="1"/>
    <col min="13539" max="13783" width="11.42578125" style="3"/>
    <col min="13784" max="13784" width="16" style="3" customWidth="1"/>
    <col min="13785" max="13791" width="17.5703125" style="3" customWidth="1"/>
    <col min="13792" max="13792" width="7.85546875" style="3" customWidth="1"/>
    <col min="13793" max="13793" width="14.28515625" style="3" customWidth="1"/>
    <col min="13794" max="13794" width="7.85546875" style="3" customWidth="1"/>
    <col min="13795" max="14039" width="11.42578125" style="3"/>
    <col min="14040" max="14040" width="16" style="3" customWidth="1"/>
    <col min="14041" max="14047" width="17.5703125" style="3" customWidth="1"/>
    <col min="14048" max="14048" width="7.85546875" style="3" customWidth="1"/>
    <col min="14049" max="14049" width="14.28515625" style="3" customWidth="1"/>
    <col min="14050" max="14050" width="7.85546875" style="3" customWidth="1"/>
    <col min="14051" max="14295" width="11.42578125" style="3"/>
    <col min="14296" max="14296" width="16" style="3" customWidth="1"/>
    <col min="14297" max="14303" width="17.5703125" style="3" customWidth="1"/>
    <col min="14304" max="14304" width="7.85546875" style="3" customWidth="1"/>
    <col min="14305" max="14305" width="14.28515625" style="3" customWidth="1"/>
    <col min="14306" max="14306" width="7.85546875" style="3" customWidth="1"/>
    <col min="14307" max="14551" width="11.42578125" style="3"/>
    <col min="14552" max="14552" width="16" style="3" customWidth="1"/>
    <col min="14553" max="14559" width="17.5703125" style="3" customWidth="1"/>
    <col min="14560" max="14560" width="7.85546875" style="3" customWidth="1"/>
    <col min="14561" max="14561" width="14.28515625" style="3" customWidth="1"/>
    <col min="14562" max="14562" width="7.85546875" style="3" customWidth="1"/>
    <col min="14563" max="14807" width="11.42578125" style="3"/>
    <col min="14808" max="14808" width="16" style="3" customWidth="1"/>
    <col min="14809" max="14815" width="17.5703125" style="3" customWidth="1"/>
    <col min="14816" max="14816" width="7.85546875" style="3" customWidth="1"/>
    <col min="14817" max="14817" width="14.28515625" style="3" customWidth="1"/>
    <col min="14818" max="14818" width="7.85546875" style="3" customWidth="1"/>
    <col min="14819" max="15063" width="11.42578125" style="3"/>
    <col min="15064" max="15064" width="16" style="3" customWidth="1"/>
    <col min="15065" max="15071" width="17.5703125" style="3" customWidth="1"/>
    <col min="15072" max="15072" width="7.85546875" style="3" customWidth="1"/>
    <col min="15073" max="15073" width="14.28515625" style="3" customWidth="1"/>
    <col min="15074" max="15074" width="7.85546875" style="3" customWidth="1"/>
    <col min="15075" max="15319" width="11.42578125" style="3"/>
    <col min="15320" max="15320" width="16" style="3" customWidth="1"/>
    <col min="15321" max="15327" width="17.5703125" style="3" customWidth="1"/>
    <col min="15328" max="15328" width="7.85546875" style="3" customWidth="1"/>
    <col min="15329" max="15329" width="14.28515625" style="3" customWidth="1"/>
    <col min="15330" max="15330" width="7.85546875" style="3" customWidth="1"/>
    <col min="15331" max="15575" width="11.42578125" style="3"/>
    <col min="15576" max="15576" width="16" style="3" customWidth="1"/>
    <col min="15577" max="15583" width="17.5703125" style="3" customWidth="1"/>
    <col min="15584" max="15584" width="7.85546875" style="3" customWidth="1"/>
    <col min="15585" max="15585" width="14.28515625" style="3" customWidth="1"/>
    <col min="15586" max="15586" width="7.85546875" style="3" customWidth="1"/>
    <col min="15587" max="15831" width="11.42578125" style="3"/>
    <col min="15832" max="15832" width="16" style="3" customWidth="1"/>
    <col min="15833" max="15839" width="17.5703125" style="3" customWidth="1"/>
    <col min="15840" max="15840" width="7.85546875" style="3" customWidth="1"/>
    <col min="15841" max="15841" width="14.28515625" style="3" customWidth="1"/>
    <col min="15842" max="15842" width="7.85546875" style="3" customWidth="1"/>
    <col min="15843" max="16087" width="11.42578125" style="3"/>
    <col min="16088" max="16088" width="16" style="3" customWidth="1"/>
    <col min="16089" max="16095" width="17.5703125" style="3" customWidth="1"/>
    <col min="16096" max="16096" width="7.85546875" style="3" customWidth="1"/>
    <col min="16097" max="16097" width="14.28515625" style="3" customWidth="1"/>
    <col min="16098" max="16098" width="7.85546875" style="3" customWidth="1"/>
    <col min="16099" max="16384" width="11.42578125" style="3"/>
  </cols>
  <sheetData>
    <row r="1" spans="1:8" s="45" customFormat="1" ht="48.6" customHeight="1" x14ac:dyDescent="0.2">
      <c r="A1" s="311" t="str">
        <f>SAŽETAK!A1</f>
        <v>REBALANS FINANCIJSKOG PLANA ELEKTROTEHNIČKE I EKONOMSKE ŠKOLE NOVA GRADIŠKA
ZA 2025. godinu</v>
      </c>
      <c r="B1" s="311"/>
      <c r="C1" s="311"/>
      <c r="D1" s="311"/>
      <c r="E1" s="311"/>
      <c r="F1" s="311"/>
      <c r="H1" s="273"/>
    </row>
    <row r="2" spans="1:8" s="45" customFormat="1" ht="18" customHeight="1" x14ac:dyDescent="0.2">
      <c r="A2" s="120"/>
      <c r="B2" s="120"/>
      <c r="C2" s="120"/>
      <c r="D2" s="120"/>
      <c r="E2" s="120"/>
      <c r="F2" s="120"/>
      <c r="H2" s="273"/>
    </row>
    <row r="3" spans="1:8" s="45" customFormat="1" ht="15.6" customHeight="1" x14ac:dyDescent="0.2">
      <c r="A3" s="311" t="str">
        <f>SAŽETAK!A3</f>
        <v>I. OPĆI DIO</v>
      </c>
      <c r="B3" s="311"/>
      <c r="C3" s="311"/>
      <c r="D3" s="311"/>
      <c r="E3" s="311"/>
      <c r="F3" s="311"/>
      <c r="H3" s="273"/>
    </row>
    <row r="4" spans="1:8" s="45" customFormat="1" ht="18" customHeight="1" x14ac:dyDescent="0.2">
      <c r="A4" s="120"/>
      <c r="B4" s="120"/>
      <c r="C4" s="120"/>
      <c r="D4" s="120"/>
      <c r="E4" s="120"/>
      <c r="F4" s="120"/>
      <c r="H4" s="273"/>
    </row>
    <row r="5" spans="1:8" s="45" customFormat="1" ht="18" customHeight="1" x14ac:dyDescent="0.2">
      <c r="A5" s="311" t="s">
        <v>73</v>
      </c>
      <c r="B5" s="311"/>
      <c r="C5" s="311"/>
      <c r="D5" s="311"/>
      <c r="E5" s="311"/>
      <c r="F5" s="311"/>
      <c r="H5" s="273"/>
    </row>
    <row r="6" spans="1:8" s="45" customFormat="1" ht="18" customHeight="1" x14ac:dyDescent="0.2">
      <c r="A6" s="120"/>
      <c r="B6" s="120"/>
      <c r="C6" s="120"/>
      <c r="D6" s="120"/>
      <c r="E6" s="120"/>
      <c r="F6" s="120"/>
      <c r="H6" s="273"/>
    </row>
    <row r="7" spans="1:8" s="45" customFormat="1" ht="18" customHeight="1" x14ac:dyDescent="0.2">
      <c r="A7" s="311" t="s">
        <v>101</v>
      </c>
      <c r="B7" s="311"/>
      <c r="C7" s="311"/>
      <c r="D7" s="311"/>
      <c r="E7" s="311"/>
      <c r="F7" s="311"/>
      <c r="H7" s="273"/>
    </row>
    <row r="8" spans="1:8" s="27" customFormat="1" ht="18" customHeight="1" x14ac:dyDescent="0.2">
      <c r="H8" s="274"/>
    </row>
    <row r="9" spans="1:8" s="27" customFormat="1" ht="26.25" customHeight="1" x14ac:dyDescent="0.2">
      <c r="A9" s="312" t="s">
        <v>75</v>
      </c>
      <c r="B9" s="314" t="s">
        <v>80</v>
      </c>
      <c r="C9" s="314" t="s">
        <v>90</v>
      </c>
      <c r="D9" s="316" t="s">
        <v>92</v>
      </c>
      <c r="E9" s="316"/>
      <c r="F9" s="317" t="s">
        <v>93</v>
      </c>
      <c r="H9" s="274"/>
    </row>
    <row r="10" spans="1:8" s="27" customFormat="1" ht="21.75" customHeight="1" x14ac:dyDescent="0.2">
      <c r="A10" s="313"/>
      <c r="B10" s="315"/>
      <c r="C10" s="315"/>
      <c r="D10" s="255" t="s">
        <v>94</v>
      </c>
      <c r="E10" s="255" t="s">
        <v>50</v>
      </c>
      <c r="F10" s="318"/>
      <c r="H10" s="274"/>
    </row>
    <row r="11" spans="1:8" s="30" customFormat="1" ht="20.100000000000001" customHeight="1" x14ac:dyDescent="0.2">
      <c r="A11" s="201"/>
      <c r="B11" s="202" t="s">
        <v>26</v>
      </c>
      <c r="C11" s="203">
        <f>C12+C17</f>
        <v>1798088</v>
      </c>
      <c r="D11" s="203">
        <f>D12+D17</f>
        <v>35526.310000000056</v>
      </c>
      <c r="E11" s="203">
        <f>IF(C11=0,"-",D11/C11*100)</f>
        <v>1.9757826090825394</v>
      </c>
      <c r="F11" s="256">
        <f>F12+F17</f>
        <v>1833614.31</v>
      </c>
      <c r="H11" s="275"/>
    </row>
    <row r="12" spans="1:8" s="29" customFormat="1" ht="20.100000000000001" customHeight="1" x14ac:dyDescent="0.2">
      <c r="A12" s="118">
        <v>6</v>
      </c>
      <c r="B12" s="119" t="s">
        <v>18</v>
      </c>
      <c r="C12" s="257">
        <f t="shared" ref="C12:F12" si="0">C13+C14+C15+C16</f>
        <v>1798088</v>
      </c>
      <c r="D12" s="257">
        <f>F12-C12</f>
        <v>35526.310000000056</v>
      </c>
      <c r="E12" s="257">
        <f>IF(C12=0,"-",D12/C12*100)</f>
        <v>1.9757826090825394</v>
      </c>
      <c r="F12" s="258">
        <f t="shared" si="0"/>
        <v>1833614.31</v>
      </c>
      <c r="H12" s="276"/>
    </row>
    <row r="13" spans="1:8" s="58" customFormat="1" ht="24.95" customHeight="1" x14ac:dyDescent="0.2">
      <c r="A13" s="108">
        <v>63</v>
      </c>
      <c r="B13" s="109" t="s">
        <v>19</v>
      </c>
      <c r="C13" s="100">
        <v>1601118</v>
      </c>
      <c r="D13" s="101">
        <f t="shared" ref="D13:D18" si="1">F13-C13</f>
        <v>30794.310000000056</v>
      </c>
      <c r="E13" s="101">
        <f t="shared" ref="E13:E18" si="2">IF(C13=0,"-",D13/C13*100)</f>
        <v>1.9233004687974313</v>
      </c>
      <c r="F13" s="97">
        <v>1631912.31</v>
      </c>
      <c r="H13" s="277"/>
    </row>
    <row r="14" spans="1:8" s="28" customFormat="1" ht="24.95" customHeight="1" x14ac:dyDescent="0.2">
      <c r="A14" s="98">
        <v>65</v>
      </c>
      <c r="B14" s="99" t="s">
        <v>21</v>
      </c>
      <c r="C14" s="100">
        <v>1620</v>
      </c>
      <c r="D14" s="101">
        <f t="shared" si="1"/>
        <v>-55</v>
      </c>
      <c r="E14" s="101">
        <f t="shared" si="2"/>
        <v>-3.3950617283950617</v>
      </c>
      <c r="F14" s="97">
        <v>1565</v>
      </c>
      <c r="H14" s="278"/>
    </row>
    <row r="15" spans="1:8" s="28" customFormat="1" ht="24.95" customHeight="1" x14ac:dyDescent="0.2">
      <c r="A15" s="102">
        <v>66</v>
      </c>
      <c r="B15" s="103" t="s">
        <v>3</v>
      </c>
      <c r="C15" s="100">
        <v>62300</v>
      </c>
      <c r="D15" s="101">
        <f t="shared" si="1"/>
        <v>6055</v>
      </c>
      <c r="E15" s="101">
        <f t="shared" si="2"/>
        <v>9.7191011235955056</v>
      </c>
      <c r="F15" s="97">
        <v>68355</v>
      </c>
      <c r="H15" s="278"/>
    </row>
    <row r="16" spans="1:8" s="57" customFormat="1" ht="24.95" customHeight="1" x14ac:dyDescent="0.2">
      <c r="A16" s="104">
        <v>67</v>
      </c>
      <c r="B16" s="105" t="s">
        <v>20</v>
      </c>
      <c r="C16" s="100">
        <v>133050</v>
      </c>
      <c r="D16" s="106">
        <f t="shared" si="1"/>
        <v>-1268</v>
      </c>
      <c r="E16" s="106">
        <f t="shared" si="2"/>
        <v>-0.95302517850432167</v>
      </c>
      <c r="F16" s="107">
        <v>131782</v>
      </c>
      <c r="H16" s="279"/>
    </row>
    <row r="17" spans="1:8" s="23" customFormat="1" ht="20.100000000000001" customHeight="1" x14ac:dyDescent="0.2">
      <c r="A17" s="110">
        <v>7</v>
      </c>
      <c r="B17" s="111" t="s">
        <v>22</v>
      </c>
      <c r="C17" s="112">
        <f>C18</f>
        <v>0</v>
      </c>
      <c r="D17" s="112">
        <f t="shared" si="1"/>
        <v>0</v>
      </c>
      <c r="E17" s="112" t="str">
        <f t="shared" si="2"/>
        <v>-</v>
      </c>
      <c r="F17" s="142">
        <f t="shared" ref="F17" si="3">F18</f>
        <v>0</v>
      </c>
      <c r="H17" s="280"/>
    </row>
    <row r="18" spans="1:8" s="25" customFormat="1" ht="20.100000000000001" customHeight="1" x14ac:dyDescent="0.2">
      <c r="A18" s="144">
        <v>72</v>
      </c>
      <c r="B18" s="145" t="s">
        <v>23</v>
      </c>
      <c r="C18" s="206">
        <v>0</v>
      </c>
      <c r="D18" s="146">
        <f t="shared" si="1"/>
        <v>0</v>
      </c>
      <c r="E18" s="146" t="str">
        <f t="shared" si="2"/>
        <v>-</v>
      </c>
      <c r="F18" s="207">
        <v>0</v>
      </c>
      <c r="H18" s="281"/>
    </row>
    <row r="19" spans="1:8" s="25" customFormat="1" ht="15" customHeight="1" x14ac:dyDescent="0.2">
      <c r="A19" s="138"/>
      <c r="B19" s="139"/>
      <c r="C19" s="140"/>
      <c r="D19" s="141"/>
      <c r="E19" s="141"/>
      <c r="F19" s="141"/>
      <c r="H19" s="281"/>
    </row>
    <row r="20" spans="1:8" s="25" customFormat="1" ht="15" customHeight="1" x14ac:dyDescent="0.2">
      <c r="A20" s="138"/>
      <c r="B20" s="139"/>
      <c r="C20" s="140"/>
      <c r="D20" s="141"/>
      <c r="E20" s="141"/>
      <c r="F20" s="141"/>
      <c r="H20" s="281"/>
    </row>
    <row r="21" spans="1:8" s="25" customFormat="1" ht="15" customHeight="1" x14ac:dyDescent="0.2">
      <c r="A21" s="138"/>
      <c r="B21" s="139"/>
      <c r="C21" s="140"/>
      <c r="D21" s="141"/>
      <c r="E21" s="141"/>
      <c r="F21" s="141"/>
      <c r="H21" s="281"/>
    </row>
    <row r="22" spans="1:8" s="25" customFormat="1" ht="15" customHeight="1" x14ac:dyDescent="0.2">
      <c r="A22" s="138"/>
      <c r="B22" s="139"/>
      <c r="C22" s="140"/>
      <c r="D22" s="141"/>
      <c r="E22" s="141"/>
      <c r="F22" s="141"/>
      <c r="H22" s="281"/>
    </row>
    <row r="23" spans="1:8" s="27" customFormat="1" ht="26.25" customHeight="1" x14ac:dyDescent="0.2">
      <c r="A23" s="319" t="s">
        <v>75</v>
      </c>
      <c r="B23" s="319" t="s">
        <v>80</v>
      </c>
      <c r="C23" s="319" t="s">
        <v>90</v>
      </c>
      <c r="D23" s="321" t="s">
        <v>92</v>
      </c>
      <c r="E23" s="321"/>
      <c r="F23" s="319" t="s">
        <v>93</v>
      </c>
      <c r="H23" s="274"/>
    </row>
    <row r="24" spans="1:8" s="27" customFormat="1" ht="21.75" customHeight="1" x14ac:dyDescent="0.2">
      <c r="A24" s="320"/>
      <c r="B24" s="320"/>
      <c r="C24" s="320"/>
      <c r="D24" s="214" t="s">
        <v>94</v>
      </c>
      <c r="E24" s="214" t="s">
        <v>50</v>
      </c>
      <c r="F24" s="319"/>
      <c r="H24" s="274"/>
    </row>
    <row r="25" spans="1:8" s="30" customFormat="1" ht="20.100000000000001" customHeight="1" x14ac:dyDescent="0.2">
      <c r="A25" s="149"/>
      <c r="B25" s="208" t="s">
        <v>17</v>
      </c>
      <c r="C25" s="151">
        <f>C26+C31</f>
        <v>1801088</v>
      </c>
      <c r="D25" s="151">
        <f>D26+D31</f>
        <v>46746.349999999919</v>
      </c>
      <c r="E25" s="151">
        <f t="shared" ref="E25:E32" si="4">IF(C25=0,"-",D25/C25*100)</f>
        <v>2.5954506387250329</v>
      </c>
      <c r="F25" s="200">
        <f>F26+F31</f>
        <v>1847834.3499999999</v>
      </c>
      <c r="H25" s="275"/>
    </row>
    <row r="26" spans="1:8" s="30" customFormat="1" ht="20.100000000000001" customHeight="1" x14ac:dyDescent="0.2">
      <c r="A26" s="110">
        <v>3</v>
      </c>
      <c r="B26" s="116" t="s">
        <v>76</v>
      </c>
      <c r="C26" s="117">
        <f>C27+C28+C29+C30</f>
        <v>1784548</v>
      </c>
      <c r="D26" s="117">
        <f t="shared" ref="D26:D32" si="5">F26-C26</f>
        <v>35951.659999999916</v>
      </c>
      <c r="E26" s="117">
        <f t="shared" si="4"/>
        <v>2.0146087412610876</v>
      </c>
      <c r="F26" s="143">
        <f>F27+F28+F29+F30</f>
        <v>1820499.66</v>
      </c>
      <c r="H26" s="275"/>
    </row>
    <row r="27" spans="1:8" s="25" customFormat="1" ht="20.100000000000001" customHeight="1" x14ac:dyDescent="0.2">
      <c r="A27" s="113">
        <v>31</v>
      </c>
      <c r="B27" s="114" t="s">
        <v>1</v>
      </c>
      <c r="C27" s="106">
        <f>'POSEBNI DIO'!C20+'POSEBNI DIO'!C25+'POSEBNI DIO'!C31+'POSEBNI DIO'!C39+'POSEBNI DIO'!C46+'POSEBNI DIO'!C54+'POSEBNI DIO'!C67+'POSEBNI DIO'!C71+'POSEBNI DIO'!C76+'POSEBNI DIO'!C80</f>
        <v>1614453.9</v>
      </c>
      <c r="D27" s="115">
        <f t="shared" si="5"/>
        <v>23148.760000000009</v>
      </c>
      <c r="E27" s="115">
        <f t="shared" si="4"/>
        <v>1.4338445959962072</v>
      </c>
      <c r="F27" s="107">
        <f>'POSEBNI DIO'!F20+'POSEBNI DIO'!F25+'POSEBNI DIO'!F31+'POSEBNI DIO'!F39+'POSEBNI DIO'!F46+'POSEBNI DIO'!F54+'POSEBNI DIO'!F67+'POSEBNI DIO'!F71+'POSEBNI DIO'!F76+'POSEBNI DIO'!F80</f>
        <v>1637602.66</v>
      </c>
      <c r="H27" s="281"/>
    </row>
    <row r="28" spans="1:8" s="25" customFormat="1" ht="20.100000000000001" customHeight="1" x14ac:dyDescent="0.2">
      <c r="A28" s="113">
        <v>32</v>
      </c>
      <c r="B28" s="114" t="s">
        <v>11</v>
      </c>
      <c r="C28" s="106">
        <f>'POSEBNI DIO'!C21+'POSEBNI DIO'!C26+'POSEBNI DIO'!C32+'POSEBNI DIO'!C40+'POSEBNI DIO'!C47+'POSEBNI DIO'!C55+'POSEBNI DIO'!C61+'POSEBNI DIO'!C68+'POSEBNI DIO'!C72+'POSEBNI DIO'!C77+'POSEBNI DIO'!C81</f>
        <v>169679.1</v>
      </c>
      <c r="D28" s="115">
        <f t="shared" si="5"/>
        <v>12786.25</v>
      </c>
      <c r="E28" s="115">
        <f t="shared" si="4"/>
        <v>7.535547984401143</v>
      </c>
      <c r="F28" s="107">
        <f>'POSEBNI DIO'!F21+'POSEBNI DIO'!F26+'POSEBNI DIO'!F32+'POSEBNI DIO'!F40+'POSEBNI DIO'!F47+'POSEBNI DIO'!F55+'POSEBNI DIO'!F61+'POSEBNI DIO'!F68+'POSEBNI DIO'!F72+'POSEBNI DIO'!F77+'POSEBNI DIO'!F81</f>
        <v>182465.35</v>
      </c>
      <c r="H28" s="281"/>
    </row>
    <row r="29" spans="1:8" s="25" customFormat="1" ht="20.100000000000001" customHeight="1" x14ac:dyDescent="0.2">
      <c r="A29" s="113">
        <v>34</v>
      </c>
      <c r="B29" s="114" t="s">
        <v>15</v>
      </c>
      <c r="C29" s="106">
        <f>'POSEBNI DIO'!C27+'POSEBNI DIO'!C33+'POSEBNI DIO'!C41+'POSEBNI DIO'!C48+'POSEBNI DIO'!C56</f>
        <v>15</v>
      </c>
      <c r="D29" s="115">
        <f t="shared" si="5"/>
        <v>0</v>
      </c>
      <c r="E29" s="115">
        <f t="shared" si="4"/>
        <v>0</v>
      </c>
      <c r="F29" s="107">
        <f>'POSEBNI DIO'!F27+'POSEBNI DIO'!F33+'POSEBNI DIO'!F41+'POSEBNI DIO'!F48+'POSEBNI DIO'!F56</f>
        <v>15</v>
      </c>
      <c r="H29" s="281"/>
    </row>
    <row r="30" spans="1:8" s="25" customFormat="1" ht="24.95" customHeight="1" x14ac:dyDescent="0.2">
      <c r="A30" s="113">
        <v>38</v>
      </c>
      <c r="B30" s="287" t="s">
        <v>138</v>
      </c>
      <c r="C30" s="106">
        <f>'POSEBNI DIO'!C49+'POSEBNI DIO'!C34</f>
        <v>400</v>
      </c>
      <c r="D30" s="286">
        <f t="shared" si="5"/>
        <v>16.649999999999977</v>
      </c>
      <c r="E30" s="115">
        <f t="shared" si="4"/>
        <v>4.1624999999999943</v>
      </c>
      <c r="F30" s="107">
        <f>'POSEBNI DIO'!F49+'POSEBNI DIO'!F34</f>
        <v>416.65</v>
      </c>
      <c r="H30" s="281"/>
    </row>
    <row r="31" spans="1:8" s="30" customFormat="1" ht="20.100000000000001" customHeight="1" x14ac:dyDescent="0.2">
      <c r="A31" s="110">
        <v>4</v>
      </c>
      <c r="B31" s="116" t="s">
        <v>77</v>
      </c>
      <c r="C31" s="117">
        <f t="shared" ref="C31:F31" si="6">C32</f>
        <v>16540</v>
      </c>
      <c r="D31" s="117">
        <f t="shared" si="5"/>
        <v>10794.689999999999</v>
      </c>
      <c r="E31" s="117">
        <f t="shared" si="4"/>
        <v>65.264147521160808</v>
      </c>
      <c r="F31" s="143">
        <f t="shared" si="6"/>
        <v>27334.69</v>
      </c>
      <c r="H31" s="275"/>
    </row>
    <row r="32" spans="1:8" s="25" customFormat="1" ht="20.100000000000001" customHeight="1" x14ac:dyDescent="0.2">
      <c r="A32" s="144">
        <v>42</v>
      </c>
      <c r="B32" s="145" t="s">
        <v>16</v>
      </c>
      <c r="C32" s="146">
        <f>'POSEBNI DIO'!C36+'POSEBNI DIO'!C43+'POSEBNI DIO'!C51+'POSEBNI DIO'!C58+'POSEBNI DIO'!C63</f>
        <v>16540</v>
      </c>
      <c r="D32" s="147">
        <f t="shared" si="5"/>
        <v>10794.689999999999</v>
      </c>
      <c r="E32" s="147">
        <f t="shared" si="4"/>
        <v>65.264147521160808</v>
      </c>
      <c r="F32" s="148">
        <f>'POSEBNI DIO'!F36+'POSEBNI DIO'!F43+'POSEBNI DIO'!F51+'POSEBNI DIO'!F58+'POSEBNI DIO'!F63</f>
        <v>27334.69</v>
      </c>
      <c r="H32" s="281"/>
    </row>
    <row r="33" spans="1:8" s="25" customFormat="1" ht="15" customHeight="1" x14ac:dyDescent="0.2">
      <c r="A33" s="31"/>
      <c r="B33" s="24"/>
      <c r="C33" s="24"/>
      <c r="F33" s="252"/>
      <c r="H33" s="281"/>
    </row>
    <row r="34" spans="1:8" s="25" customFormat="1" ht="15" customHeight="1" x14ac:dyDescent="0.2">
      <c r="A34" s="31"/>
      <c r="B34" s="24"/>
      <c r="C34" s="24"/>
      <c r="F34" s="252"/>
      <c r="H34" s="281"/>
    </row>
    <row r="35" spans="1:8" s="25" customFormat="1" ht="15" customHeight="1" x14ac:dyDescent="0.2">
      <c r="A35" s="31"/>
      <c r="B35" s="24"/>
      <c r="C35" s="24"/>
      <c r="H35" s="281"/>
    </row>
    <row r="36" spans="1:8" s="25" customFormat="1" ht="15" customHeight="1" x14ac:dyDescent="0.2">
      <c r="A36" s="31"/>
      <c r="B36" s="24"/>
      <c r="C36" s="24"/>
      <c r="H36" s="281"/>
    </row>
    <row r="37" spans="1:8" s="25" customFormat="1" ht="15" customHeight="1" x14ac:dyDescent="0.2">
      <c r="A37" s="31"/>
      <c r="B37" s="24"/>
      <c r="C37" s="24"/>
      <c r="H37" s="281"/>
    </row>
    <row r="38" spans="1:8" s="25" customFormat="1" ht="15" customHeight="1" x14ac:dyDescent="0.2">
      <c r="A38" s="31"/>
      <c r="B38" s="24"/>
      <c r="C38" s="24"/>
      <c r="H38" s="281"/>
    </row>
    <row r="39" spans="1:8" s="25" customFormat="1" ht="15" customHeight="1" x14ac:dyDescent="0.2">
      <c r="A39" s="31"/>
      <c r="B39" s="24"/>
      <c r="C39" s="24"/>
      <c r="H39" s="281"/>
    </row>
    <row r="40" spans="1:8" s="25" customFormat="1" ht="15" customHeight="1" x14ac:dyDescent="0.2">
      <c r="A40" s="31"/>
      <c r="B40" s="24"/>
      <c r="C40" s="24"/>
      <c r="H40" s="281"/>
    </row>
    <row r="41" spans="1:8" s="25" customFormat="1" ht="15" customHeight="1" x14ac:dyDescent="0.2">
      <c r="A41" s="31"/>
      <c r="B41" s="24"/>
      <c r="C41" s="24"/>
      <c r="H41" s="281"/>
    </row>
    <row r="42" spans="1:8" s="45" customFormat="1" ht="15" customHeight="1" x14ac:dyDescent="0.2">
      <c r="A42" s="311" t="s">
        <v>102</v>
      </c>
      <c r="B42" s="311"/>
      <c r="C42" s="311"/>
      <c r="D42" s="311"/>
      <c r="E42" s="311"/>
      <c r="F42" s="311"/>
      <c r="H42" s="273"/>
    </row>
    <row r="43" spans="1:8" s="27" customFormat="1" ht="15" customHeight="1" x14ac:dyDescent="0.2">
      <c r="H43" s="274"/>
    </row>
    <row r="44" spans="1:8" s="27" customFormat="1" ht="26.25" customHeight="1" x14ac:dyDescent="0.2">
      <c r="A44" s="319" t="s">
        <v>75</v>
      </c>
      <c r="B44" s="319" t="s">
        <v>80</v>
      </c>
      <c r="C44" s="319" t="s">
        <v>90</v>
      </c>
      <c r="D44" s="321" t="s">
        <v>92</v>
      </c>
      <c r="E44" s="321"/>
      <c r="F44" s="319" t="s">
        <v>93</v>
      </c>
      <c r="H44" s="274"/>
    </row>
    <row r="45" spans="1:8" s="27" customFormat="1" ht="21.75" customHeight="1" x14ac:dyDescent="0.2">
      <c r="A45" s="320"/>
      <c r="B45" s="320"/>
      <c r="C45" s="320"/>
      <c r="D45" s="214" t="s">
        <v>94</v>
      </c>
      <c r="E45" s="214" t="s">
        <v>50</v>
      </c>
      <c r="F45" s="319"/>
      <c r="H45" s="274"/>
    </row>
    <row r="46" spans="1:8" s="30" customFormat="1" ht="20.100000000000001" customHeight="1" x14ac:dyDescent="0.2">
      <c r="A46" s="149"/>
      <c r="B46" s="150" t="s">
        <v>26</v>
      </c>
      <c r="C46" s="151">
        <f>C47+C49+C51+C53+C57+C59</f>
        <v>1798088</v>
      </c>
      <c r="D46" s="151">
        <f>D47+D49+D51+D53+D57+D59</f>
        <v>35526.310000000056</v>
      </c>
      <c r="E46" s="151">
        <f t="shared" ref="E46" si="7">IF(C46=0,"-",D46/C46*100)</f>
        <v>1.9757826090825394</v>
      </c>
      <c r="F46" s="200">
        <f>F47+F49+F51+F53+F57+F59</f>
        <v>1833614.31</v>
      </c>
      <c r="H46" s="275"/>
    </row>
    <row r="47" spans="1:8" s="216" customFormat="1" ht="15" customHeight="1" x14ac:dyDescent="0.2">
      <c r="A47" s="259">
        <v>1</v>
      </c>
      <c r="B47" s="260" t="s">
        <v>70</v>
      </c>
      <c r="C47" s="261">
        <f>C48</f>
        <v>14050</v>
      </c>
      <c r="D47" s="261">
        <f>D48</f>
        <v>-1268</v>
      </c>
      <c r="E47" s="261">
        <f>IF(C47=0,"-",D47/C47*100)</f>
        <v>-9.02491103202847</v>
      </c>
      <c r="F47" s="262">
        <f>F48</f>
        <v>12782</v>
      </c>
      <c r="H47" s="282"/>
    </row>
    <row r="48" spans="1:8" s="58" customFormat="1" ht="15" customHeight="1" x14ac:dyDescent="0.2">
      <c r="A48" s="108" t="s">
        <v>72</v>
      </c>
      <c r="B48" s="109" t="s">
        <v>70</v>
      </c>
      <c r="C48" s="100">
        <v>14050</v>
      </c>
      <c r="D48" s="101">
        <f>F48-C48</f>
        <v>-1268</v>
      </c>
      <c r="E48" s="101">
        <f t="shared" ref="E48:E60" si="8">IF(C48=0,"-",D48/C48*100)</f>
        <v>-9.02491103202847</v>
      </c>
      <c r="F48" s="97">
        <v>12782</v>
      </c>
      <c r="H48" s="277"/>
    </row>
    <row r="49" spans="1:8" s="58" customFormat="1" ht="15" customHeight="1" x14ac:dyDescent="0.2">
      <c r="A49" s="221">
        <v>3</v>
      </c>
      <c r="B49" s="222" t="s">
        <v>12</v>
      </c>
      <c r="C49" s="223">
        <f>C50</f>
        <v>59800</v>
      </c>
      <c r="D49" s="223">
        <f>D50</f>
        <v>740</v>
      </c>
      <c r="E49" s="224">
        <f t="shared" si="8"/>
        <v>1.2374581939799332</v>
      </c>
      <c r="F49" s="233">
        <f>F50</f>
        <v>60540</v>
      </c>
      <c r="H49" s="277"/>
    </row>
    <row r="50" spans="1:8" s="58" customFormat="1" ht="15" customHeight="1" x14ac:dyDescent="0.2">
      <c r="A50" s="108" t="s">
        <v>53</v>
      </c>
      <c r="B50" s="109" t="s">
        <v>123</v>
      </c>
      <c r="C50" s="100">
        <v>59800</v>
      </c>
      <c r="D50" s="101">
        <f>F50-C50</f>
        <v>740</v>
      </c>
      <c r="E50" s="101">
        <f t="shared" si="8"/>
        <v>1.2374581939799332</v>
      </c>
      <c r="F50" s="97">
        <v>60540</v>
      </c>
      <c r="H50" s="277"/>
    </row>
    <row r="51" spans="1:8" s="58" customFormat="1" ht="15" customHeight="1" x14ac:dyDescent="0.2">
      <c r="A51" s="221">
        <v>4</v>
      </c>
      <c r="B51" s="222" t="s">
        <v>13</v>
      </c>
      <c r="C51" s="223">
        <f>C52</f>
        <v>1620</v>
      </c>
      <c r="D51" s="223">
        <f>D52</f>
        <v>-55</v>
      </c>
      <c r="E51" s="224">
        <f t="shared" si="8"/>
        <v>-3.3950617283950617</v>
      </c>
      <c r="F51" s="233">
        <f>F52</f>
        <v>1565</v>
      </c>
      <c r="H51" s="277"/>
    </row>
    <row r="52" spans="1:8" s="58" customFormat="1" ht="15" customHeight="1" x14ac:dyDescent="0.2">
      <c r="A52" s="98" t="s">
        <v>54</v>
      </c>
      <c r="B52" s="99" t="s">
        <v>124</v>
      </c>
      <c r="C52" s="100">
        <v>1620</v>
      </c>
      <c r="D52" s="101">
        <f>F52-C52</f>
        <v>-55</v>
      </c>
      <c r="E52" s="101">
        <f t="shared" si="8"/>
        <v>-3.3950617283950617</v>
      </c>
      <c r="F52" s="97">
        <v>1565</v>
      </c>
      <c r="H52" s="277"/>
    </row>
    <row r="53" spans="1:8" s="58" customFormat="1" ht="15" customHeight="1" x14ac:dyDescent="0.2">
      <c r="A53" s="225">
        <v>5</v>
      </c>
      <c r="B53" s="226" t="s">
        <v>14</v>
      </c>
      <c r="C53" s="223">
        <f>SUM(C54:C56)</f>
        <v>1720118</v>
      </c>
      <c r="D53" s="223">
        <f>D54+D56</f>
        <v>30794.310000000056</v>
      </c>
      <c r="E53" s="224">
        <f t="shared" si="8"/>
        <v>1.7902440413971634</v>
      </c>
      <c r="F53" s="223">
        <f>SUM(F54:F56)</f>
        <v>1750912.31</v>
      </c>
      <c r="H53" s="277"/>
    </row>
    <row r="54" spans="1:8" s="28" customFormat="1" ht="15" customHeight="1" x14ac:dyDescent="0.2">
      <c r="A54" s="217" t="s">
        <v>51</v>
      </c>
      <c r="B54" s="218" t="s">
        <v>125</v>
      </c>
      <c r="C54" s="100">
        <v>36468</v>
      </c>
      <c r="D54" s="101">
        <f>F54-C54</f>
        <v>0</v>
      </c>
      <c r="E54" s="101">
        <f t="shared" si="8"/>
        <v>0</v>
      </c>
      <c r="F54" s="97">
        <v>36468</v>
      </c>
      <c r="H54" s="278"/>
    </row>
    <row r="55" spans="1:8" s="28" customFormat="1" ht="15" customHeight="1" x14ac:dyDescent="0.2">
      <c r="A55" s="217" t="s">
        <v>135</v>
      </c>
      <c r="B55" s="218" t="s">
        <v>136</v>
      </c>
      <c r="C55" s="100">
        <v>119000</v>
      </c>
      <c r="D55" s="101">
        <f>F55-C55</f>
        <v>0</v>
      </c>
      <c r="E55" s="101">
        <f t="shared" ref="E55" si="9">IF(C55=0,"-",D55/C55*100)</f>
        <v>0</v>
      </c>
      <c r="F55" s="97">
        <v>119000</v>
      </c>
      <c r="H55" s="278"/>
    </row>
    <row r="56" spans="1:8" s="28" customFormat="1" ht="15" customHeight="1" x14ac:dyDescent="0.2">
      <c r="A56" s="108" t="s">
        <v>52</v>
      </c>
      <c r="B56" s="109" t="s">
        <v>126</v>
      </c>
      <c r="C56" s="100">
        <v>1564650</v>
      </c>
      <c r="D56" s="101">
        <f>F56-C56</f>
        <v>30794.310000000056</v>
      </c>
      <c r="E56" s="101">
        <f t="shared" si="8"/>
        <v>1.9681276962899088</v>
      </c>
      <c r="F56" s="97">
        <v>1595444.31</v>
      </c>
      <c r="H56" s="278"/>
    </row>
    <row r="57" spans="1:8" s="28" customFormat="1" ht="15" customHeight="1" x14ac:dyDescent="0.2">
      <c r="A57" s="221">
        <v>6</v>
      </c>
      <c r="B57" s="222" t="s">
        <v>56</v>
      </c>
      <c r="C57" s="223">
        <f>C58</f>
        <v>2500</v>
      </c>
      <c r="D57" s="223">
        <f>D58</f>
        <v>5315</v>
      </c>
      <c r="E57" s="224">
        <f t="shared" si="8"/>
        <v>212.6</v>
      </c>
      <c r="F57" s="233">
        <f>F58</f>
        <v>7815</v>
      </c>
      <c r="H57" s="278"/>
    </row>
    <row r="58" spans="1:8" s="28" customFormat="1" ht="15" customHeight="1" x14ac:dyDescent="0.2">
      <c r="A58" s="102" t="s">
        <v>55</v>
      </c>
      <c r="B58" s="103" t="s">
        <v>127</v>
      </c>
      <c r="C58" s="100">
        <v>2500</v>
      </c>
      <c r="D58" s="101">
        <f>F58-C58</f>
        <v>5315</v>
      </c>
      <c r="E58" s="101">
        <f t="shared" si="8"/>
        <v>212.6</v>
      </c>
      <c r="F58" s="97">
        <v>7815</v>
      </c>
      <c r="H58" s="278"/>
    </row>
    <row r="59" spans="1:8" s="28" customFormat="1" ht="15" customHeight="1" x14ac:dyDescent="0.2">
      <c r="A59" s="227">
        <v>7</v>
      </c>
      <c r="B59" s="226" t="s">
        <v>22</v>
      </c>
      <c r="C59" s="223">
        <f>C60</f>
        <v>0</v>
      </c>
      <c r="D59" s="223">
        <f>D60</f>
        <v>0</v>
      </c>
      <c r="E59" s="224" t="str">
        <f t="shared" si="8"/>
        <v>-</v>
      </c>
      <c r="F59" s="233">
        <f>F60</f>
        <v>0</v>
      </c>
      <c r="H59" s="278"/>
    </row>
    <row r="60" spans="1:8" s="219" customFormat="1" ht="15" customHeight="1" x14ac:dyDescent="0.2">
      <c r="A60" s="204" t="s">
        <v>57</v>
      </c>
      <c r="B60" s="205" t="s">
        <v>128</v>
      </c>
      <c r="C60" s="206">
        <v>0</v>
      </c>
      <c r="D60" s="234">
        <f>F60-C60</f>
        <v>0</v>
      </c>
      <c r="E60" s="231" t="str">
        <f t="shared" si="8"/>
        <v>-</v>
      </c>
      <c r="F60" s="232">
        <v>0</v>
      </c>
      <c r="H60" s="283"/>
    </row>
    <row r="61" spans="1:8" s="219" customFormat="1" ht="15" customHeight="1" x14ac:dyDescent="0.2">
      <c r="A61" s="228"/>
      <c r="B61" s="229"/>
      <c r="C61" s="140"/>
      <c r="D61" s="230"/>
      <c r="E61" s="230"/>
      <c r="F61" s="230"/>
      <c r="H61" s="283"/>
    </row>
    <row r="62" spans="1:8" s="219" customFormat="1" ht="15" customHeight="1" x14ac:dyDescent="0.2">
      <c r="A62" s="228"/>
      <c r="B62" s="229"/>
      <c r="C62" s="140"/>
      <c r="D62" s="230"/>
      <c r="E62" s="230"/>
      <c r="F62" s="230"/>
      <c r="H62" s="283"/>
    </row>
    <row r="63" spans="1:8" s="219" customFormat="1" ht="15" customHeight="1" x14ac:dyDescent="0.2">
      <c r="A63" s="228"/>
      <c r="B63" s="229"/>
      <c r="C63" s="140"/>
      <c r="D63" s="230"/>
      <c r="E63" s="230"/>
      <c r="F63" s="230"/>
      <c r="H63" s="283"/>
    </row>
    <row r="64" spans="1:8" s="219" customFormat="1" ht="15" customHeight="1" x14ac:dyDescent="0.2">
      <c r="A64" s="228"/>
      <c r="B64" s="229"/>
      <c r="C64" s="140"/>
      <c r="D64" s="230"/>
      <c r="E64" s="230"/>
      <c r="F64" s="230"/>
      <c r="H64" s="283"/>
    </row>
    <row r="65" spans="1:8" s="27" customFormat="1" ht="26.25" customHeight="1" x14ac:dyDescent="0.2">
      <c r="A65" s="319" t="s">
        <v>75</v>
      </c>
      <c r="B65" s="319" t="s">
        <v>80</v>
      </c>
      <c r="C65" s="319" t="s">
        <v>90</v>
      </c>
      <c r="D65" s="321" t="s">
        <v>92</v>
      </c>
      <c r="E65" s="321"/>
      <c r="F65" s="319" t="s">
        <v>93</v>
      </c>
      <c r="H65" s="274"/>
    </row>
    <row r="66" spans="1:8" s="27" customFormat="1" ht="21.75" customHeight="1" x14ac:dyDescent="0.2">
      <c r="A66" s="320"/>
      <c r="B66" s="320"/>
      <c r="C66" s="320"/>
      <c r="D66" s="214" t="s">
        <v>94</v>
      </c>
      <c r="E66" s="214" t="s">
        <v>50</v>
      </c>
      <c r="F66" s="319"/>
      <c r="H66" s="274"/>
    </row>
    <row r="67" spans="1:8" s="30" customFormat="1" ht="20.100000000000001" customHeight="1" x14ac:dyDescent="0.2">
      <c r="A67" s="149"/>
      <c r="B67" s="150" t="s">
        <v>17</v>
      </c>
      <c r="C67" s="151">
        <f>C68+C70+C72+C74+C78+C80</f>
        <v>1801088</v>
      </c>
      <c r="D67" s="151">
        <f>D68+D70+D72+D74+D78+D80</f>
        <v>46746.350000000079</v>
      </c>
      <c r="E67" s="151">
        <f t="shared" ref="E67:E68" si="10">IF(C67=0,"-",D67/C67*100)</f>
        <v>2.5954506387250418</v>
      </c>
      <c r="F67" s="151">
        <f>F68+F70+F72+F74+F78+F80</f>
        <v>1847834.35</v>
      </c>
      <c r="H67" s="275"/>
    </row>
    <row r="68" spans="1:8" s="216" customFormat="1" ht="15" customHeight="1" x14ac:dyDescent="0.2">
      <c r="A68" s="259">
        <v>1</v>
      </c>
      <c r="B68" s="260" t="s">
        <v>70</v>
      </c>
      <c r="C68" s="261">
        <f>C69</f>
        <v>14050</v>
      </c>
      <c r="D68" s="261">
        <f>D69</f>
        <v>-1268</v>
      </c>
      <c r="E68" s="261">
        <f t="shared" si="10"/>
        <v>-9.02491103202847</v>
      </c>
      <c r="F68" s="261">
        <f>F69</f>
        <v>12782</v>
      </c>
      <c r="H68" s="282"/>
    </row>
    <row r="69" spans="1:8" s="58" customFormat="1" ht="15" customHeight="1" x14ac:dyDescent="0.2">
      <c r="A69" s="108" t="s">
        <v>72</v>
      </c>
      <c r="B69" s="109" t="s">
        <v>70</v>
      </c>
      <c r="C69" s="100">
        <f>'POSEBNI DIO'!C74</f>
        <v>14050</v>
      </c>
      <c r="D69" s="101">
        <f>F69-C69</f>
        <v>-1268</v>
      </c>
      <c r="E69" s="101">
        <f>IF(C69=0,"-",D69/C69*100)</f>
        <v>-9.02491103202847</v>
      </c>
      <c r="F69" s="100">
        <f>'POSEBNI DIO'!F74</f>
        <v>12782</v>
      </c>
      <c r="H69" s="277"/>
    </row>
    <row r="70" spans="1:8" s="58" customFormat="1" ht="15" customHeight="1" x14ac:dyDescent="0.2">
      <c r="A70" s="221">
        <v>3</v>
      </c>
      <c r="B70" s="222" t="s">
        <v>12</v>
      </c>
      <c r="C70" s="223">
        <f>C71</f>
        <v>62800</v>
      </c>
      <c r="D70" s="223">
        <f>D71</f>
        <v>9458.0800000000017</v>
      </c>
      <c r="E70" s="224">
        <f t="shared" ref="E70:E81" si="11">IF(C70=0,"-",D70/C70*100)</f>
        <v>15.060636942675162</v>
      </c>
      <c r="F70" s="223">
        <f>F71</f>
        <v>72258.080000000002</v>
      </c>
      <c r="H70" s="277"/>
    </row>
    <row r="71" spans="1:8" s="58" customFormat="1" ht="15" customHeight="1" x14ac:dyDescent="0.2">
      <c r="A71" s="108" t="s">
        <v>53</v>
      </c>
      <c r="B71" s="109" t="s">
        <v>123</v>
      </c>
      <c r="C71" s="100">
        <f>'POSEBNI DIO'!C29</f>
        <v>62800</v>
      </c>
      <c r="D71" s="101">
        <f t="shared" ref="D71:D81" si="12">F71-C71</f>
        <v>9458.0800000000017</v>
      </c>
      <c r="E71" s="101">
        <f t="shared" si="11"/>
        <v>15.060636942675162</v>
      </c>
      <c r="F71" s="100">
        <f>'POSEBNI DIO'!F29</f>
        <v>72258.080000000002</v>
      </c>
      <c r="H71" s="277"/>
    </row>
    <row r="72" spans="1:8" s="58" customFormat="1" ht="15" customHeight="1" x14ac:dyDescent="0.2">
      <c r="A72" s="221">
        <v>4</v>
      </c>
      <c r="B72" s="222" t="s">
        <v>13</v>
      </c>
      <c r="C72" s="223">
        <f>C73</f>
        <v>1620</v>
      </c>
      <c r="D72" s="223">
        <f>D73</f>
        <v>-55</v>
      </c>
      <c r="E72" s="224">
        <f t="shared" si="11"/>
        <v>-3.3950617283950617</v>
      </c>
      <c r="F72" s="223">
        <f>F73</f>
        <v>1565</v>
      </c>
      <c r="H72" s="277"/>
    </row>
    <row r="73" spans="1:8" s="58" customFormat="1" ht="15" customHeight="1" x14ac:dyDescent="0.2">
      <c r="A73" s="98" t="s">
        <v>54</v>
      </c>
      <c r="B73" s="99" t="s">
        <v>124</v>
      </c>
      <c r="C73" s="100">
        <f>'POSEBNI DIO'!C37</f>
        <v>1620</v>
      </c>
      <c r="D73" s="101">
        <f t="shared" si="12"/>
        <v>-55</v>
      </c>
      <c r="E73" s="101">
        <f t="shared" si="11"/>
        <v>-3.3950617283950617</v>
      </c>
      <c r="F73" s="100">
        <f>'POSEBNI DIO'!F37</f>
        <v>1565</v>
      </c>
      <c r="H73" s="277"/>
    </row>
    <row r="74" spans="1:8" s="58" customFormat="1" ht="15" customHeight="1" x14ac:dyDescent="0.2">
      <c r="A74" s="225">
        <v>5</v>
      </c>
      <c r="B74" s="226" t="s">
        <v>14</v>
      </c>
      <c r="C74" s="223">
        <f>SUM(C75:C77)</f>
        <v>1720118</v>
      </c>
      <c r="D74" s="223">
        <f>D75+D77</f>
        <v>31347.580000000075</v>
      </c>
      <c r="E74" s="224">
        <f t="shared" si="11"/>
        <v>1.8224086952174252</v>
      </c>
      <c r="F74" s="223">
        <f>SUM(F75:F77)</f>
        <v>1751465.58</v>
      </c>
      <c r="H74" s="277"/>
    </row>
    <row r="75" spans="1:8" s="28" customFormat="1" ht="15" customHeight="1" x14ac:dyDescent="0.2">
      <c r="A75" s="104" t="s">
        <v>51</v>
      </c>
      <c r="B75" s="105" t="s">
        <v>125</v>
      </c>
      <c r="C75" s="100">
        <f>'POSEBNI DIO'!C69+'POSEBNI DIO'!C78</f>
        <v>36468</v>
      </c>
      <c r="D75" s="101">
        <f t="shared" si="12"/>
        <v>0</v>
      </c>
      <c r="E75" s="101">
        <f t="shared" si="11"/>
        <v>0</v>
      </c>
      <c r="F75" s="100">
        <f>'POSEBNI DIO'!F69+'POSEBNI DIO'!F78</f>
        <v>36468</v>
      </c>
      <c r="H75" s="278"/>
    </row>
    <row r="76" spans="1:8" s="28" customFormat="1" ht="15" customHeight="1" x14ac:dyDescent="0.2">
      <c r="A76" s="104" t="s">
        <v>135</v>
      </c>
      <c r="B76" s="105" t="s">
        <v>136</v>
      </c>
      <c r="C76" s="100">
        <f>'POSEBNI DIO'!C23</f>
        <v>119000</v>
      </c>
      <c r="D76" s="101">
        <f t="shared" ref="D76" si="13">F76-C76</f>
        <v>0</v>
      </c>
      <c r="E76" s="101">
        <f t="shared" ref="E76" si="14">IF(C76=0,"-",D76/C76*100)</f>
        <v>0</v>
      </c>
      <c r="F76" s="100">
        <f>'POSEBNI DIO'!F23</f>
        <v>119000</v>
      </c>
      <c r="H76" s="278"/>
    </row>
    <row r="77" spans="1:8" s="28" customFormat="1" ht="15" customHeight="1" x14ac:dyDescent="0.2">
      <c r="A77" s="108" t="s">
        <v>52</v>
      </c>
      <c r="B77" s="109" t="s">
        <v>126</v>
      </c>
      <c r="C77" s="100">
        <f>'POSEBNI DIO'!C18+'POSEBNI DIO'!C44</f>
        <v>1564650</v>
      </c>
      <c r="D77" s="101">
        <f t="shared" si="12"/>
        <v>31347.580000000075</v>
      </c>
      <c r="E77" s="101">
        <f t="shared" si="11"/>
        <v>2.0034883200715865</v>
      </c>
      <c r="F77" s="100">
        <f>'POSEBNI DIO'!F18+'POSEBNI DIO'!F44</f>
        <v>1595997.58</v>
      </c>
      <c r="H77" s="278"/>
    </row>
    <row r="78" spans="1:8" s="28" customFormat="1" ht="15" customHeight="1" x14ac:dyDescent="0.2">
      <c r="A78" s="221">
        <v>6</v>
      </c>
      <c r="B78" s="222" t="s">
        <v>56</v>
      </c>
      <c r="C78" s="223">
        <f>C79</f>
        <v>2500</v>
      </c>
      <c r="D78" s="223">
        <f>D79</f>
        <v>7263.6899999999987</v>
      </c>
      <c r="E78" s="224">
        <f t="shared" si="11"/>
        <v>290.54759999999993</v>
      </c>
      <c r="F78" s="223">
        <f>F79</f>
        <v>9763.6899999999987</v>
      </c>
      <c r="H78" s="278"/>
    </row>
    <row r="79" spans="1:8" s="28" customFormat="1" ht="15" customHeight="1" x14ac:dyDescent="0.2">
      <c r="A79" s="102" t="s">
        <v>55</v>
      </c>
      <c r="B79" s="103" t="s">
        <v>127</v>
      </c>
      <c r="C79" s="100">
        <f>'POSEBNI DIO'!C52</f>
        <v>2500</v>
      </c>
      <c r="D79" s="101">
        <f t="shared" si="12"/>
        <v>7263.6899999999987</v>
      </c>
      <c r="E79" s="101">
        <f t="shared" si="11"/>
        <v>290.54759999999993</v>
      </c>
      <c r="F79" s="100">
        <f>'POSEBNI DIO'!F52</f>
        <v>9763.6899999999987</v>
      </c>
      <c r="H79" s="278"/>
    </row>
    <row r="80" spans="1:8" s="28" customFormat="1" ht="15" customHeight="1" x14ac:dyDescent="0.2">
      <c r="A80" s="227">
        <v>7</v>
      </c>
      <c r="B80" s="226" t="s">
        <v>22</v>
      </c>
      <c r="C80" s="223">
        <f>C81</f>
        <v>0</v>
      </c>
      <c r="D80" s="223">
        <f>D81</f>
        <v>0</v>
      </c>
      <c r="E80" s="224" t="str">
        <f t="shared" si="11"/>
        <v>-</v>
      </c>
      <c r="F80" s="223">
        <f>F81</f>
        <v>0</v>
      </c>
      <c r="H80" s="278"/>
    </row>
    <row r="81" spans="1:8" s="57" customFormat="1" ht="15" customHeight="1" x14ac:dyDescent="0.2">
      <c r="A81" s="204" t="s">
        <v>57</v>
      </c>
      <c r="B81" s="205" t="s">
        <v>128</v>
      </c>
      <c r="C81" s="206">
        <f>'POSEBNI DIO'!C59</f>
        <v>0</v>
      </c>
      <c r="D81" s="146">
        <f t="shared" si="12"/>
        <v>0</v>
      </c>
      <c r="E81" s="146" t="str">
        <f t="shared" si="11"/>
        <v>-</v>
      </c>
      <c r="F81" s="206">
        <f>'POSEBNI DIO'!F59</f>
        <v>0</v>
      </c>
      <c r="H81" s="279"/>
    </row>
    <row r="82" spans="1:8" s="25" customFormat="1" ht="15" customHeight="1" x14ac:dyDescent="0.2">
      <c r="A82" s="31"/>
      <c r="B82" s="24"/>
      <c r="C82" s="24"/>
      <c r="H82" s="281"/>
    </row>
    <row r="83" spans="1:8" s="25" customFormat="1" ht="15" customHeight="1" x14ac:dyDescent="0.2">
      <c r="A83" s="31"/>
      <c r="B83" s="24"/>
      <c r="C83" s="50"/>
      <c r="H83" s="281"/>
    </row>
    <row r="84" spans="1:8" s="25" customFormat="1" ht="15" customHeight="1" x14ac:dyDescent="0.2">
      <c r="A84" s="31"/>
      <c r="B84" s="24"/>
      <c r="C84" s="50"/>
      <c r="H84" s="281"/>
    </row>
    <row r="85" spans="1:8" s="25" customFormat="1" ht="15" customHeight="1" x14ac:dyDescent="0.2">
      <c r="A85" s="31"/>
      <c r="B85" s="24"/>
      <c r="C85" s="50"/>
      <c r="H85" s="281"/>
    </row>
    <row r="86" spans="1:8" s="25" customFormat="1" ht="15" customHeight="1" x14ac:dyDescent="0.2">
      <c r="A86" s="31"/>
      <c r="B86" s="24"/>
      <c r="C86" s="50"/>
      <c r="H86" s="281"/>
    </row>
    <row r="87" spans="1:8" s="25" customFormat="1" ht="15" customHeight="1" x14ac:dyDescent="0.2">
      <c r="A87" s="31"/>
      <c r="B87" s="24"/>
      <c r="C87" s="50"/>
      <c r="H87" s="281"/>
    </row>
    <row r="88" spans="1:8" s="25" customFormat="1" ht="15" customHeight="1" x14ac:dyDescent="0.2">
      <c r="A88" s="31"/>
      <c r="B88" s="24"/>
      <c r="C88" s="50"/>
      <c r="H88" s="281"/>
    </row>
    <row r="89" spans="1:8" s="45" customFormat="1" ht="12.75" customHeight="1" x14ac:dyDescent="0.2">
      <c r="A89" s="311" t="s">
        <v>105</v>
      </c>
      <c r="B89" s="311"/>
      <c r="C89" s="311"/>
      <c r="D89" s="311"/>
      <c r="E89" s="311"/>
      <c r="F89" s="311"/>
      <c r="H89" s="273"/>
    </row>
    <row r="90" spans="1:8" s="25" customFormat="1" ht="15" customHeight="1" x14ac:dyDescent="0.2">
      <c r="A90" s="31"/>
      <c r="B90" s="24"/>
      <c r="C90" s="50"/>
      <c r="H90" s="281"/>
    </row>
    <row r="91" spans="1:8" s="27" customFormat="1" ht="26.25" customHeight="1" x14ac:dyDescent="0.2">
      <c r="A91" s="319" t="s">
        <v>75</v>
      </c>
      <c r="B91" s="319" t="s">
        <v>80</v>
      </c>
      <c r="C91" s="319" t="s">
        <v>90</v>
      </c>
      <c r="D91" s="321" t="s">
        <v>92</v>
      </c>
      <c r="E91" s="321"/>
      <c r="F91" s="319" t="s">
        <v>93</v>
      </c>
      <c r="H91" s="274"/>
    </row>
    <row r="92" spans="1:8" s="27" customFormat="1" ht="21.75" customHeight="1" x14ac:dyDescent="0.2">
      <c r="A92" s="320"/>
      <c r="B92" s="320"/>
      <c r="C92" s="320"/>
      <c r="D92" s="214" t="s">
        <v>94</v>
      </c>
      <c r="E92" s="214" t="s">
        <v>50</v>
      </c>
      <c r="F92" s="319"/>
      <c r="H92" s="274"/>
    </row>
    <row r="93" spans="1:8" s="25" customFormat="1" ht="19.5" customHeight="1" x14ac:dyDescent="0.2">
      <c r="A93" s="241"/>
      <c r="B93" s="242" t="s">
        <v>30</v>
      </c>
      <c r="C93" s="235">
        <f>C94</f>
        <v>1801088</v>
      </c>
      <c r="D93" s="235">
        <f>D94</f>
        <v>46746.350000000093</v>
      </c>
      <c r="E93" s="235">
        <f>IF(C93=0,"-",D93/C93*100)</f>
        <v>2.5954506387250427</v>
      </c>
      <c r="F93" s="236">
        <f>F94</f>
        <v>1847834.35</v>
      </c>
      <c r="H93" s="281"/>
    </row>
    <row r="94" spans="1:8" s="30" customFormat="1" ht="15" customHeight="1" x14ac:dyDescent="0.2">
      <c r="A94" s="243" t="s">
        <v>107</v>
      </c>
      <c r="B94" s="244" t="s">
        <v>110</v>
      </c>
      <c r="C94" s="237">
        <f>C95+C96</f>
        <v>1801088</v>
      </c>
      <c r="D94" s="237">
        <f t="shared" ref="D94:D96" si="15">F94-C94</f>
        <v>46746.350000000093</v>
      </c>
      <c r="E94" s="237">
        <f t="shared" ref="E94:E96" si="16">IF(C94=0,"-",D94/C94*100)</f>
        <v>2.5954506387250427</v>
      </c>
      <c r="F94" s="238">
        <f>F95+F96</f>
        <v>1847834.35</v>
      </c>
      <c r="H94" s="275"/>
    </row>
    <row r="95" spans="1:8" s="25" customFormat="1" ht="15" customHeight="1" x14ac:dyDescent="0.2">
      <c r="A95" s="245" t="s">
        <v>108</v>
      </c>
      <c r="B95" s="246" t="s">
        <v>111</v>
      </c>
      <c r="C95" s="239">
        <f>'POSEBNI DIO'!C16</f>
        <v>1801088</v>
      </c>
      <c r="D95" s="239">
        <f>'POSEBNI DIO'!D16</f>
        <v>46746.350000000093</v>
      </c>
      <c r="E95" s="239">
        <f t="shared" si="16"/>
        <v>2.5954506387250427</v>
      </c>
      <c r="F95" s="240">
        <f>'POSEBNI DIO'!F16</f>
        <v>1847834.35</v>
      </c>
      <c r="H95" s="281"/>
    </row>
    <row r="96" spans="1:8" s="25" customFormat="1" ht="15" customHeight="1" x14ac:dyDescent="0.2">
      <c r="A96" s="247" t="s">
        <v>109</v>
      </c>
      <c r="B96" s="248" t="s">
        <v>112</v>
      </c>
      <c r="C96" s="85">
        <v>0</v>
      </c>
      <c r="D96" s="85">
        <f t="shared" si="15"/>
        <v>0</v>
      </c>
      <c r="E96" s="85" t="str">
        <f t="shared" si="16"/>
        <v>-</v>
      </c>
      <c r="F96" s="86">
        <v>0</v>
      </c>
      <c r="H96" s="281"/>
    </row>
    <row r="97" spans="1:8" s="25" customFormat="1" ht="15" customHeight="1" x14ac:dyDescent="0.2">
      <c r="A97" s="31"/>
      <c r="B97" s="24"/>
      <c r="C97" s="50"/>
      <c r="H97" s="281"/>
    </row>
    <row r="98" spans="1:8" s="25" customFormat="1" ht="15" customHeight="1" x14ac:dyDescent="0.2">
      <c r="A98" s="31"/>
      <c r="B98" s="24"/>
      <c r="C98" s="50"/>
      <c r="H98" s="281"/>
    </row>
    <row r="99" spans="1:8" s="25" customFormat="1" ht="15" customHeight="1" x14ac:dyDescent="0.2">
      <c r="A99" s="31"/>
      <c r="B99" s="24"/>
      <c r="C99" s="50"/>
      <c r="H99" s="281"/>
    </row>
    <row r="100" spans="1:8" s="25" customFormat="1" ht="15" customHeight="1" x14ac:dyDescent="0.2">
      <c r="A100" s="31"/>
      <c r="B100" s="24"/>
      <c r="C100" s="50"/>
      <c r="H100" s="281"/>
    </row>
    <row r="101" spans="1:8" s="25" customFormat="1" ht="15" customHeight="1" x14ac:dyDescent="0.2">
      <c r="A101" s="31"/>
      <c r="B101" s="24"/>
      <c r="C101" s="50"/>
      <c r="H101" s="281"/>
    </row>
    <row r="102" spans="1:8" s="25" customFormat="1" ht="15" customHeight="1" x14ac:dyDescent="0.2">
      <c r="A102" s="31"/>
      <c r="B102" s="24"/>
      <c r="C102" s="50"/>
      <c r="H102" s="281"/>
    </row>
    <row r="103" spans="1:8" s="25" customFormat="1" ht="15" customHeight="1" x14ac:dyDescent="0.2">
      <c r="A103" s="31"/>
      <c r="B103" s="24"/>
      <c r="C103" s="50"/>
      <c r="H103" s="281"/>
    </row>
    <row r="104" spans="1:8" s="25" customFormat="1" ht="15" customHeight="1" x14ac:dyDescent="0.2">
      <c r="A104" s="31"/>
      <c r="B104" s="24"/>
      <c r="C104" s="50"/>
      <c r="H104" s="281"/>
    </row>
    <row r="105" spans="1:8" s="25" customFormat="1" ht="15" customHeight="1" x14ac:dyDescent="0.2">
      <c r="A105" s="31"/>
      <c r="B105" s="24"/>
      <c r="C105" s="50"/>
      <c r="H105" s="281"/>
    </row>
    <row r="106" spans="1:8" s="25" customFormat="1" ht="15" customHeight="1" x14ac:dyDescent="0.2">
      <c r="A106" s="31"/>
      <c r="B106" s="24"/>
      <c r="C106" s="50"/>
      <c r="H106" s="281"/>
    </row>
    <row r="107" spans="1:8" s="25" customFormat="1" ht="15" customHeight="1" x14ac:dyDescent="0.2">
      <c r="A107" s="31"/>
      <c r="B107" s="24"/>
      <c r="C107" s="50"/>
      <c r="H107" s="281"/>
    </row>
    <row r="108" spans="1:8" s="25" customFormat="1" ht="15" customHeight="1" x14ac:dyDescent="0.2">
      <c r="A108" s="31"/>
      <c r="B108" s="24"/>
      <c r="C108" s="50"/>
      <c r="H108" s="281"/>
    </row>
    <row r="109" spans="1:8" s="25" customFormat="1" ht="15" customHeight="1" x14ac:dyDescent="0.2">
      <c r="A109" s="31"/>
      <c r="B109" s="24"/>
      <c r="C109" s="50"/>
      <c r="H109" s="281"/>
    </row>
    <row r="110" spans="1:8" s="25" customFormat="1" ht="15" customHeight="1" x14ac:dyDescent="0.2">
      <c r="A110" s="31"/>
      <c r="B110" s="24"/>
      <c r="C110" s="50"/>
      <c r="H110" s="281"/>
    </row>
    <row r="111" spans="1:8" s="25" customFormat="1" ht="15" customHeight="1" x14ac:dyDescent="0.2">
      <c r="A111" s="31"/>
      <c r="B111" s="24"/>
      <c r="C111" s="50"/>
      <c r="H111" s="281"/>
    </row>
    <row r="112" spans="1:8" s="25" customFormat="1" ht="15" customHeight="1" x14ac:dyDescent="0.2">
      <c r="A112" s="31"/>
      <c r="B112" s="24"/>
      <c r="C112" s="50"/>
      <c r="H112" s="281"/>
    </row>
    <row r="113" spans="1:8" s="25" customFormat="1" ht="15" customHeight="1" x14ac:dyDescent="0.2">
      <c r="A113" s="31"/>
      <c r="B113" s="24"/>
      <c r="C113" s="50"/>
      <c r="H113" s="281"/>
    </row>
    <row r="114" spans="1:8" s="25" customFormat="1" ht="15" customHeight="1" x14ac:dyDescent="0.2">
      <c r="A114" s="31"/>
      <c r="B114" s="24"/>
      <c r="C114" s="50"/>
      <c r="H114" s="281"/>
    </row>
    <row r="115" spans="1:8" s="25" customFormat="1" ht="15" customHeight="1" x14ac:dyDescent="0.2">
      <c r="A115" s="31"/>
      <c r="B115" s="24"/>
      <c r="C115" s="50"/>
      <c r="H115" s="281"/>
    </row>
    <row r="116" spans="1:8" s="25" customFormat="1" ht="15" customHeight="1" x14ac:dyDescent="0.2">
      <c r="A116" s="31"/>
      <c r="B116" s="24"/>
      <c r="C116" s="50"/>
      <c r="H116" s="281"/>
    </row>
    <row r="117" spans="1:8" s="25" customFormat="1" ht="15" customHeight="1" x14ac:dyDescent="0.2">
      <c r="A117" s="31"/>
      <c r="B117" s="24"/>
      <c r="C117" s="50"/>
      <c r="H117" s="281"/>
    </row>
    <row r="118" spans="1:8" s="25" customFormat="1" ht="15" customHeight="1" x14ac:dyDescent="0.2">
      <c r="A118" s="31"/>
      <c r="B118" s="24"/>
      <c r="C118" s="50"/>
      <c r="H118" s="281"/>
    </row>
    <row r="119" spans="1:8" s="25" customFormat="1" ht="15" customHeight="1" x14ac:dyDescent="0.2">
      <c r="A119" s="31"/>
      <c r="B119" s="24"/>
      <c r="C119" s="50"/>
      <c r="H119" s="281"/>
    </row>
    <row r="120" spans="1:8" s="25" customFormat="1" ht="15" customHeight="1" x14ac:dyDescent="0.2">
      <c r="A120" s="31"/>
      <c r="B120" s="24"/>
      <c r="C120" s="50"/>
      <c r="H120" s="281"/>
    </row>
    <row r="121" spans="1:8" s="25" customFormat="1" ht="15" customHeight="1" x14ac:dyDescent="0.2">
      <c r="A121" s="31"/>
      <c r="B121" s="24"/>
      <c r="C121" s="50"/>
      <c r="H121" s="281"/>
    </row>
    <row r="122" spans="1:8" s="25" customFormat="1" ht="15" customHeight="1" x14ac:dyDescent="0.2">
      <c r="A122" s="31"/>
      <c r="B122" s="24"/>
      <c r="C122" s="50"/>
      <c r="H122" s="281"/>
    </row>
    <row r="123" spans="1:8" s="25" customFormat="1" ht="15" customHeight="1" x14ac:dyDescent="0.2">
      <c r="A123" s="31"/>
      <c r="B123" s="24"/>
      <c r="C123" s="50"/>
      <c r="H123" s="281"/>
    </row>
    <row r="124" spans="1:8" s="25" customFormat="1" ht="15" customHeight="1" x14ac:dyDescent="0.2">
      <c r="A124" s="31"/>
      <c r="B124" s="24"/>
      <c r="C124" s="50"/>
      <c r="H124" s="281"/>
    </row>
    <row r="125" spans="1:8" s="25" customFormat="1" ht="15" customHeight="1" x14ac:dyDescent="0.2">
      <c r="A125" s="31"/>
      <c r="B125" s="24"/>
      <c r="C125" s="50"/>
      <c r="H125" s="281"/>
    </row>
    <row r="126" spans="1:8" s="25" customFormat="1" ht="15" customHeight="1" x14ac:dyDescent="0.2">
      <c r="A126" s="31"/>
      <c r="B126" s="24"/>
      <c r="C126" s="50"/>
      <c r="H126" s="281"/>
    </row>
    <row r="127" spans="1:8" s="25" customFormat="1" ht="15" customHeight="1" x14ac:dyDescent="0.2">
      <c r="A127" s="31"/>
      <c r="B127" s="24"/>
      <c r="C127" s="50"/>
      <c r="H127" s="281"/>
    </row>
    <row r="128" spans="1:8" s="25" customFormat="1" ht="15" customHeight="1" x14ac:dyDescent="0.2">
      <c r="A128" s="31"/>
      <c r="B128" s="24"/>
      <c r="C128" s="50"/>
      <c r="H128" s="281"/>
    </row>
    <row r="129" spans="1:8" s="25" customFormat="1" ht="15" customHeight="1" x14ac:dyDescent="0.2">
      <c r="A129" s="31"/>
      <c r="B129" s="24"/>
      <c r="C129" s="50"/>
      <c r="H129" s="281"/>
    </row>
    <row r="130" spans="1:8" s="25" customFormat="1" ht="15" customHeight="1" x14ac:dyDescent="0.2">
      <c r="A130" s="31"/>
      <c r="B130" s="24"/>
      <c r="C130" s="50"/>
      <c r="H130" s="281"/>
    </row>
    <row r="131" spans="1:8" s="25" customFormat="1" ht="15" customHeight="1" x14ac:dyDescent="0.2">
      <c r="A131" s="31"/>
      <c r="B131" s="24"/>
      <c r="C131" s="50"/>
      <c r="H131" s="281"/>
    </row>
    <row r="132" spans="1:8" s="25" customFormat="1" ht="15" customHeight="1" x14ac:dyDescent="0.2">
      <c r="A132" s="31"/>
      <c r="B132" s="24"/>
      <c r="C132" s="50"/>
      <c r="H132" s="281"/>
    </row>
    <row r="133" spans="1:8" s="25" customFormat="1" ht="15" customHeight="1" x14ac:dyDescent="0.2">
      <c r="A133" s="31"/>
      <c r="B133" s="24"/>
      <c r="C133" s="50"/>
      <c r="H133" s="281"/>
    </row>
    <row r="134" spans="1:8" s="25" customFormat="1" ht="15" customHeight="1" x14ac:dyDescent="0.2">
      <c r="A134" s="31"/>
      <c r="B134" s="24"/>
      <c r="C134" s="50"/>
      <c r="H134" s="281"/>
    </row>
    <row r="135" spans="1:8" s="25" customFormat="1" ht="15" customHeight="1" x14ac:dyDescent="0.2">
      <c r="A135" s="31"/>
      <c r="B135" s="24"/>
      <c r="C135" s="50"/>
      <c r="H135" s="281"/>
    </row>
    <row r="136" spans="1:8" s="25" customFormat="1" ht="15" customHeight="1" x14ac:dyDescent="0.2">
      <c r="A136" s="31"/>
      <c r="B136" s="24"/>
      <c r="C136" s="50"/>
      <c r="H136" s="281"/>
    </row>
    <row r="137" spans="1:8" s="25" customFormat="1" ht="15" customHeight="1" x14ac:dyDescent="0.2">
      <c r="A137" s="31"/>
      <c r="B137" s="24"/>
      <c r="C137" s="50"/>
      <c r="H137" s="281"/>
    </row>
    <row r="138" spans="1:8" ht="12.75" x14ac:dyDescent="0.2">
      <c r="A138" s="322" t="s">
        <v>74</v>
      </c>
      <c r="B138" s="322"/>
      <c r="C138" s="322"/>
      <c r="D138" s="322"/>
      <c r="E138" s="322"/>
      <c r="F138" s="322"/>
    </row>
    <row r="139" spans="1:8" ht="15.75" x14ac:dyDescent="0.25">
      <c r="A139" s="61"/>
      <c r="B139" s="61"/>
      <c r="C139" s="51"/>
      <c r="D139" s="61"/>
      <c r="E139" s="61"/>
      <c r="F139" s="61"/>
    </row>
    <row r="140" spans="1:8" s="27" customFormat="1" ht="26.25" customHeight="1" x14ac:dyDescent="0.2">
      <c r="A140" s="319" t="s">
        <v>75</v>
      </c>
      <c r="B140" s="319" t="s">
        <v>80</v>
      </c>
      <c r="C140" s="319" t="s">
        <v>90</v>
      </c>
      <c r="D140" s="321" t="s">
        <v>92</v>
      </c>
      <c r="E140" s="321"/>
      <c r="F140" s="319" t="s">
        <v>93</v>
      </c>
      <c r="H140" s="274"/>
    </row>
    <row r="141" spans="1:8" s="27" customFormat="1" ht="21.75" customHeight="1" x14ac:dyDescent="0.2">
      <c r="A141" s="320"/>
      <c r="B141" s="320"/>
      <c r="C141" s="320"/>
      <c r="D141" s="215" t="s">
        <v>94</v>
      </c>
      <c r="E141" s="215" t="s">
        <v>50</v>
      </c>
      <c r="F141" s="319"/>
      <c r="H141" s="274"/>
    </row>
    <row r="142" spans="1:8" ht="20.100000000000001" customHeight="1" x14ac:dyDescent="0.2">
      <c r="A142" s="149"/>
      <c r="B142" s="208" t="s">
        <v>87</v>
      </c>
      <c r="C142" s="151">
        <f>C143</f>
        <v>3000</v>
      </c>
      <c r="D142" s="151">
        <f>D143</f>
        <v>11220.04</v>
      </c>
      <c r="E142" s="151">
        <f t="shared" ref="E142:E144" si="17">IF(C142=0,"-",D142/C142*100)</f>
        <v>374.00133333333338</v>
      </c>
      <c r="F142" s="200">
        <f>F143</f>
        <v>14220.04</v>
      </c>
    </row>
    <row r="143" spans="1:8" s="220" customFormat="1" ht="20.100000000000001" customHeight="1" x14ac:dyDescent="0.2">
      <c r="A143" s="110">
        <v>9</v>
      </c>
      <c r="B143" s="116" t="s">
        <v>24</v>
      </c>
      <c r="C143" s="117">
        <f>C144</f>
        <v>3000</v>
      </c>
      <c r="D143" s="117">
        <f>D144</f>
        <v>11220.04</v>
      </c>
      <c r="E143" s="117">
        <f t="shared" si="17"/>
        <v>374.00133333333338</v>
      </c>
      <c r="F143" s="143">
        <f>F144</f>
        <v>14220.04</v>
      </c>
      <c r="H143" s="285"/>
    </row>
    <row r="144" spans="1:8" s="220" customFormat="1" ht="20.100000000000001" customHeight="1" x14ac:dyDescent="0.2">
      <c r="A144" s="263">
        <v>92</v>
      </c>
      <c r="B144" s="264" t="s">
        <v>25</v>
      </c>
      <c r="C144" s="265">
        <f>SUM(C145:C148)</f>
        <v>3000</v>
      </c>
      <c r="D144" s="265">
        <f>SUM(D145:D148)</f>
        <v>11220.04</v>
      </c>
      <c r="E144" s="265">
        <f t="shared" si="17"/>
        <v>374.00133333333338</v>
      </c>
      <c r="F144" s="266">
        <f>SUM(F145:F148)</f>
        <v>14220.04</v>
      </c>
      <c r="H144" s="285"/>
    </row>
    <row r="145" spans="1:6" ht="15" customHeight="1" x14ac:dyDescent="0.2">
      <c r="A145" s="108" t="s">
        <v>53</v>
      </c>
      <c r="B145" s="109" t="s">
        <v>113</v>
      </c>
      <c r="C145" s="100">
        <v>3000</v>
      </c>
      <c r="D145" s="101">
        <f t="shared" ref="D145:D148" si="18">F145-C145</f>
        <v>8718.08</v>
      </c>
      <c r="E145" s="101">
        <f t="shared" ref="E145:E148" si="19">IF(C145=0,"-",D145/C145*100)</f>
        <v>290.60266666666666</v>
      </c>
      <c r="F145" s="97">
        <v>11718.08</v>
      </c>
    </row>
    <row r="146" spans="1:6" ht="15" customHeight="1" x14ac:dyDescent="0.2">
      <c r="A146" s="98" t="s">
        <v>54</v>
      </c>
      <c r="B146" s="99" t="s">
        <v>114</v>
      </c>
      <c r="C146" s="100">
        <v>0</v>
      </c>
      <c r="D146" s="101">
        <f t="shared" si="18"/>
        <v>0</v>
      </c>
      <c r="E146" s="101" t="str">
        <f t="shared" si="19"/>
        <v>-</v>
      </c>
      <c r="F146" s="97">
        <v>0</v>
      </c>
    </row>
    <row r="147" spans="1:6" ht="15" customHeight="1" x14ac:dyDescent="0.2">
      <c r="A147" s="108" t="s">
        <v>52</v>
      </c>
      <c r="B147" s="109" t="s">
        <v>115</v>
      </c>
      <c r="C147" s="100">
        <v>0</v>
      </c>
      <c r="D147" s="101">
        <f t="shared" si="18"/>
        <v>553.27</v>
      </c>
      <c r="E147" s="101" t="str">
        <f t="shared" si="19"/>
        <v>-</v>
      </c>
      <c r="F147" s="97">
        <v>553.27</v>
      </c>
    </row>
    <row r="148" spans="1:6" ht="15" customHeight="1" x14ac:dyDescent="0.2">
      <c r="A148" s="204" t="s">
        <v>55</v>
      </c>
      <c r="B148" s="205" t="s">
        <v>116</v>
      </c>
      <c r="C148" s="206">
        <v>0</v>
      </c>
      <c r="D148" s="234">
        <f t="shared" si="18"/>
        <v>1948.69</v>
      </c>
      <c r="E148" s="234" t="str">
        <f t="shared" si="19"/>
        <v>-</v>
      </c>
      <c r="F148" s="267">
        <v>1948.69</v>
      </c>
    </row>
  </sheetData>
  <sheetProtection algorithmName="SHA-512" hashValue="ukeFzDePc6ZspeyWOi8gUjC9eEde0Ob5zATWRe43X8DCXeAlqpleqsyEhYwMYeKnBytPOozb2oUdv9rCgAIopQ==" saltValue="R6ZdHhs7IKFEzoQbZOqNfw==" spinCount="100000" sheet="1" objects="1" scenarios="1" selectLockedCells="1" selectUnlockedCells="1"/>
  <mergeCells count="37">
    <mergeCell ref="F91:F92"/>
    <mergeCell ref="A89:F89"/>
    <mergeCell ref="A91:A92"/>
    <mergeCell ref="B91:B92"/>
    <mergeCell ref="C91:C92"/>
    <mergeCell ref="D91:E91"/>
    <mergeCell ref="A65:A66"/>
    <mergeCell ref="B65:B66"/>
    <mergeCell ref="C65:C66"/>
    <mergeCell ref="D65:E65"/>
    <mergeCell ref="F65:F66"/>
    <mergeCell ref="A138:F138"/>
    <mergeCell ref="A140:A141"/>
    <mergeCell ref="B140:B141"/>
    <mergeCell ref="C140:C141"/>
    <mergeCell ref="D140:E140"/>
    <mergeCell ref="F140:F141"/>
    <mergeCell ref="A42:F42"/>
    <mergeCell ref="A44:A45"/>
    <mergeCell ref="B44:B45"/>
    <mergeCell ref="C44:C45"/>
    <mergeCell ref="D44:E44"/>
    <mergeCell ref="F44:F45"/>
    <mergeCell ref="A23:A24"/>
    <mergeCell ref="B23:B24"/>
    <mergeCell ref="C23:C24"/>
    <mergeCell ref="D23:E23"/>
    <mergeCell ref="F23:F24"/>
    <mergeCell ref="A1:F1"/>
    <mergeCell ref="A3:F3"/>
    <mergeCell ref="A5:F5"/>
    <mergeCell ref="A7:F7"/>
    <mergeCell ref="A9:A10"/>
    <mergeCell ref="B9:B10"/>
    <mergeCell ref="C9:C10"/>
    <mergeCell ref="D9:E9"/>
    <mergeCell ref="F9:F10"/>
  </mergeCells>
  <pageMargins left="0.51181102362204722" right="0.1968503937007874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5897-A051-43B8-9C2B-3CC6A05F0530}">
  <dimension ref="A1:F32"/>
  <sheetViews>
    <sheetView workbookViewId="0">
      <selection activeCell="I12" sqref="I12"/>
    </sheetView>
  </sheetViews>
  <sheetFormatPr defaultColWidth="8.85546875" defaultRowHeight="12.75" x14ac:dyDescent="0.2"/>
  <cols>
    <col min="1" max="1" width="7.7109375" style="45" customWidth="1"/>
    <col min="2" max="2" width="42.140625" style="45" customWidth="1"/>
    <col min="3" max="6" width="10.7109375" style="45" customWidth="1"/>
    <col min="7" max="16384" width="8.85546875" style="45"/>
  </cols>
  <sheetData>
    <row r="1" spans="1:6" s="44" customFormat="1" ht="35.25" customHeight="1" x14ac:dyDescent="0.2">
      <c r="A1" s="323" t="str">
        <f>SAŽETAK!A1</f>
        <v>REBALANS FINANCIJSKOG PLANA ELEKTROTEHNIČKE I EKONOMSKE ŠKOLE NOVA GRADIŠKA
ZA 2025. godinu</v>
      </c>
      <c r="B1" s="323"/>
      <c r="C1" s="323"/>
      <c r="D1" s="323"/>
      <c r="E1" s="323"/>
      <c r="F1" s="323"/>
    </row>
    <row r="2" spans="1:6" s="44" customFormat="1" x14ac:dyDescent="0.2">
      <c r="A2" s="132"/>
      <c r="B2" s="132"/>
    </row>
    <row r="3" spans="1:6" s="44" customFormat="1" ht="18" customHeight="1" x14ac:dyDescent="0.2">
      <c r="A3" s="323" t="s">
        <v>27</v>
      </c>
      <c r="B3" s="323"/>
      <c r="C3" s="323"/>
      <c r="D3" s="323"/>
      <c r="E3" s="323"/>
      <c r="F3" s="323"/>
    </row>
    <row r="4" spans="1:6" s="44" customFormat="1" ht="12.75" customHeight="1" x14ac:dyDescent="0.2">
      <c r="A4" s="213"/>
      <c r="B4" s="213"/>
      <c r="C4" s="213"/>
      <c r="D4" s="213"/>
      <c r="E4" s="213"/>
      <c r="F4" s="213"/>
    </row>
    <row r="5" spans="1:6" s="44" customFormat="1" ht="18" customHeight="1" x14ac:dyDescent="0.2">
      <c r="A5" s="323" t="s">
        <v>106</v>
      </c>
      <c r="B5" s="323"/>
      <c r="C5" s="323"/>
      <c r="D5" s="323"/>
      <c r="E5" s="323"/>
      <c r="F5" s="323"/>
    </row>
    <row r="6" spans="1:6" s="44" customFormat="1" ht="12.75" customHeight="1" x14ac:dyDescent="0.2">
      <c r="A6" s="213"/>
      <c r="B6" s="213"/>
      <c r="C6" s="213"/>
      <c r="D6" s="213"/>
      <c r="E6" s="213"/>
      <c r="F6" s="213"/>
    </row>
    <row r="7" spans="1:6" s="44" customFormat="1" ht="18" customHeight="1" x14ac:dyDescent="0.2">
      <c r="A7" s="323" t="s">
        <v>103</v>
      </c>
      <c r="B7" s="323"/>
      <c r="C7" s="323"/>
      <c r="D7" s="323"/>
      <c r="E7" s="323"/>
      <c r="F7" s="323"/>
    </row>
    <row r="8" spans="1:6" ht="15.75" x14ac:dyDescent="0.25">
      <c r="A8" s="124"/>
      <c r="B8" s="60"/>
    </row>
    <row r="9" spans="1:6" s="27" customFormat="1" ht="26.25" customHeight="1" x14ac:dyDescent="0.2">
      <c r="A9" s="319" t="s">
        <v>75</v>
      </c>
      <c r="B9" s="319" t="s">
        <v>80</v>
      </c>
      <c r="C9" s="319" t="s">
        <v>90</v>
      </c>
      <c r="D9" s="321" t="s">
        <v>92</v>
      </c>
      <c r="E9" s="321"/>
      <c r="F9" s="319" t="s">
        <v>93</v>
      </c>
    </row>
    <row r="10" spans="1:6" s="27" customFormat="1" ht="21.75" customHeight="1" x14ac:dyDescent="0.2">
      <c r="A10" s="320"/>
      <c r="B10" s="320"/>
      <c r="C10" s="320"/>
      <c r="D10" s="214" t="s">
        <v>94</v>
      </c>
      <c r="E10" s="214" t="s">
        <v>50</v>
      </c>
      <c r="F10" s="319"/>
    </row>
    <row r="11" spans="1:6" s="121" customFormat="1" ht="20.100000000000001" customHeight="1" x14ac:dyDescent="0.2">
      <c r="A11" s="152"/>
      <c r="B11" s="153" t="s">
        <v>81</v>
      </c>
      <c r="C11" s="154">
        <f>C12</f>
        <v>0</v>
      </c>
      <c r="D11" s="154">
        <f>D12</f>
        <v>0</v>
      </c>
      <c r="E11" s="155" t="str">
        <f t="shared" ref="E11:E13" si="0">IF(C11=0,"-",D11/C11*100)</f>
        <v>-</v>
      </c>
      <c r="F11" s="156">
        <f>F12</f>
        <v>0</v>
      </c>
    </row>
    <row r="12" spans="1:6" s="122" customFormat="1" ht="20.100000000000001" customHeight="1" x14ac:dyDescent="0.2">
      <c r="A12" s="157">
        <v>8</v>
      </c>
      <c r="B12" s="158" t="s">
        <v>82</v>
      </c>
      <c r="C12" s="159">
        <f>C13</f>
        <v>0</v>
      </c>
      <c r="D12" s="159">
        <f>D13</f>
        <v>0</v>
      </c>
      <c r="E12" s="160" t="str">
        <f t="shared" si="0"/>
        <v>-</v>
      </c>
      <c r="F12" s="161">
        <f>F13</f>
        <v>0</v>
      </c>
    </row>
    <row r="13" spans="1:6" s="1" customFormat="1" ht="15" customHeight="1" x14ac:dyDescent="0.2">
      <c r="A13" s="162">
        <v>84</v>
      </c>
      <c r="B13" s="163" t="s">
        <v>83</v>
      </c>
      <c r="C13" s="164">
        <v>0</v>
      </c>
      <c r="D13" s="164">
        <f>F13-C13</f>
        <v>0</v>
      </c>
      <c r="E13" s="165" t="str">
        <f t="shared" si="0"/>
        <v>-</v>
      </c>
      <c r="F13" s="166">
        <v>0</v>
      </c>
    </row>
    <row r="14" spans="1:6" s="1" customFormat="1" ht="12" x14ac:dyDescent="0.2">
      <c r="A14" s="133"/>
      <c r="B14" s="134"/>
      <c r="C14" s="135"/>
      <c r="D14" s="135"/>
      <c r="E14" s="133"/>
      <c r="F14" s="135"/>
    </row>
    <row r="15" spans="1:6" s="122" customFormat="1" ht="20.100000000000001" customHeight="1" x14ac:dyDescent="0.2">
      <c r="A15" s="167"/>
      <c r="B15" s="168" t="s">
        <v>84</v>
      </c>
      <c r="C15" s="169">
        <f>C16</f>
        <v>0</v>
      </c>
      <c r="D15" s="169">
        <f>D16</f>
        <v>0</v>
      </c>
      <c r="E15" s="170" t="str">
        <f t="shared" ref="E15:E17" si="1">IF(C15=0,"-",D15/C15*100)</f>
        <v>-</v>
      </c>
      <c r="F15" s="171">
        <f>F16</f>
        <v>0</v>
      </c>
    </row>
    <row r="16" spans="1:6" s="122" customFormat="1" ht="20.100000000000001" customHeight="1" x14ac:dyDescent="0.2">
      <c r="A16" s="118">
        <v>5</v>
      </c>
      <c r="B16" s="172" t="s">
        <v>85</v>
      </c>
      <c r="C16" s="173">
        <f>C17</f>
        <v>0</v>
      </c>
      <c r="D16" s="173">
        <f>D17</f>
        <v>0</v>
      </c>
      <c r="E16" s="174" t="str">
        <f t="shared" si="1"/>
        <v>-</v>
      </c>
      <c r="F16" s="175">
        <f>F17</f>
        <v>0</v>
      </c>
    </row>
    <row r="17" spans="1:6" s="1" customFormat="1" ht="15" customHeight="1" x14ac:dyDescent="0.2">
      <c r="A17" s="176">
        <v>54</v>
      </c>
      <c r="B17" s="177" t="s">
        <v>86</v>
      </c>
      <c r="C17" s="178">
        <v>0</v>
      </c>
      <c r="D17" s="178">
        <v>0</v>
      </c>
      <c r="E17" s="179" t="str">
        <f t="shared" si="1"/>
        <v>-</v>
      </c>
      <c r="F17" s="180">
        <v>0</v>
      </c>
    </row>
    <row r="22" spans="1:6" s="123" customFormat="1" ht="12.75" customHeight="1" x14ac:dyDescent="0.2">
      <c r="A22" s="323" t="s">
        <v>104</v>
      </c>
      <c r="B22" s="323"/>
      <c r="C22" s="323"/>
      <c r="D22" s="323"/>
      <c r="E22" s="323"/>
      <c r="F22" s="323"/>
    </row>
    <row r="23" spans="1:6" s="123" customFormat="1" ht="15.75" x14ac:dyDescent="0.2">
      <c r="A23" s="124"/>
      <c r="B23" s="124"/>
    </row>
    <row r="24" spans="1:6" s="27" customFormat="1" ht="26.25" customHeight="1" x14ac:dyDescent="0.2">
      <c r="A24" s="319" t="s">
        <v>75</v>
      </c>
      <c r="B24" s="319" t="s">
        <v>80</v>
      </c>
      <c r="C24" s="319" t="s">
        <v>90</v>
      </c>
      <c r="D24" s="321" t="s">
        <v>92</v>
      </c>
      <c r="E24" s="321"/>
      <c r="F24" s="319" t="s">
        <v>93</v>
      </c>
    </row>
    <row r="25" spans="1:6" s="27" customFormat="1" ht="21.75" customHeight="1" x14ac:dyDescent="0.2">
      <c r="A25" s="320"/>
      <c r="B25" s="320"/>
      <c r="C25" s="320"/>
      <c r="D25" s="214" t="s">
        <v>94</v>
      </c>
      <c r="E25" s="214" t="s">
        <v>50</v>
      </c>
      <c r="F25" s="319"/>
    </row>
    <row r="26" spans="1:6" s="125" customFormat="1" ht="20.100000000000001" customHeight="1" x14ac:dyDescent="0.2">
      <c r="A26" s="181"/>
      <c r="B26" s="182" t="s">
        <v>81</v>
      </c>
      <c r="C26" s="183">
        <f>SUM(C27:C28)</f>
        <v>0</v>
      </c>
      <c r="D26" s="183">
        <f>SUM(D27:D28)</f>
        <v>0</v>
      </c>
      <c r="E26" s="184" t="str">
        <f t="shared" ref="E26:E32" si="2">IF(C26=0,"-",D26/C26*100)</f>
        <v>-</v>
      </c>
      <c r="F26" s="185">
        <f>SUM(F27:F28)</f>
        <v>0</v>
      </c>
    </row>
    <row r="27" spans="1:6" s="128" customFormat="1" ht="15" customHeight="1" x14ac:dyDescent="0.2">
      <c r="A27" s="126" t="s">
        <v>72</v>
      </c>
      <c r="B27" s="127" t="s">
        <v>70</v>
      </c>
      <c r="C27" s="186">
        <v>0</v>
      </c>
      <c r="D27" s="186">
        <f>F27-C27</f>
        <v>0</v>
      </c>
      <c r="E27" s="187" t="str">
        <f t="shared" si="2"/>
        <v>-</v>
      </c>
      <c r="F27" s="188">
        <v>0</v>
      </c>
    </row>
    <row r="28" spans="1:6" s="128" customFormat="1" ht="15" customHeight="1" x14ac:dyDescent="0.2">
      <c r="A28" s="129" t="s">
        <v>53</v>
      </c>
      <c r="B28" s="127" t="s">
        <v>12</v>
      </c>
      <c r="C28" s="186">
        <v>0</v>
      </c>
      <c r="D28" s="186">
        <f>F28-C28</f>
        <v>0</v>
      </c>
      <c r="E28" s="165" t="str">
        <f t="shared" si="2"/>
        <v>-</v>
      </c>
      <c r="F28" s="188">
        <v>0</v>
      </c>
    </row>
    <row r="29" spans="1:6" s="125" customFormat="1" ht="12" x14ac:dyDescent="0.2">
      <c r="A29" s="130"/>
      <c r="B29" s="131"/>
      <c r="C29" s="136"/>
      <c r="D29" s="136"/>
      <c r="E29" s="130"/>
      <c r="F29" s="136"/>
    </row>
    <row r="30" spans="1:6" s="125" customFormat="1" ht="20.100000000000001" customHeight="1" x14ac:dyDescent="0.2">
      <c r="A30" s="189"/>
      <c r="B30" s="190" t="s">
        <v>84</v>
      </c>
      <c r="C30" s="191">
        <f>SUM(C31:C32)</f>
        <v>0</v>
      </c>
      <c r="D30" s="191">
        <f>SUM(D31:D32)</f>
        <v>0</v>
      </c>
      <c r="E30" s="192" t="str">
        <f t="shared" si="2"/>
        <v>-</v>
      </c>
      <c r="F30" s="193">
        <f>SUM(F31:F32)</f>
        <v>0</v>
      </c>
    </row>
    <row r="31" spans="1:6" s="128" customFormat="1" ht="15" customHeight="1" x14ac:dyDescent="0.2">
      <c r="A31" s="129" t="s">
        <v>72</v>
      </c>
      <c r="B31" s="127" t="s">
        <v>70</v>
      </c>
      <c r="C31" s="186">
        <v>0</v>
      </c>
      <c r="D31" s="186">
        <f>F31-C31</f>
        <v>0</v>
      </c>
      <c r="E31" s="194" t="str">
        <f t="shared" si="2"/>
        <v>-</v>
      </c>
      <c r="F31" s="188">
        <v>0</v>
      </c>
    </row>
    <row r="32" spans="1:6" s="128" customFormat="1" ht="15" customHeight="1" x14ac:dyDescent="0.2">
      <c r="A32" s="195" t="s">
        <v>53</v>
      </c>
      <c r="B32" s="196" t="s">
        <v>12</v>
      </c>
      <c r="C32" s="197">
        <v>0</v>
      </c>
      <c r="D32" s="197">
        <f>F32-C32</f>
        <v>0</v>
      </c>
      <c r="E32" s="198" t="str">
        <f t="shared" si="2"/>
        <v>-</v>
      </c>
      <c r="F32" s="199">
        <v>0</v>
      </c>
    </row>
  </sheetData>
  <mergeCells count="15">
    <mergeCell ref="A22:F22"/>
    <mergeCell ref="C24:C25"/>
    <mergeCell ref="D24:E24"/>
    <mergeCell ref="F24:F25"/>
    <mergeCell ref="A24:A25"/>
    <mergeCell ref="B24:B25"/>
    <mergeCell ref="A1:F1"/>
    <mergeCell ref="A3:F3"/>
    <mergeCell ref="A7:F7"/>
    <mergeCell ref="A9:A10"/>
    <mergeCell ref="B9:B10"/>
    <mergeCell ref="C9:C10"/>
    <mergeCell ref="D9:E9"/>
    <mergeCell ref="F9:F10"/>
    <mergeCell ref="A5:F5"/>
  </mergeCells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workbookViewId="0">
      <selection activeCell="F2" sqref="F1:F1048576"/>
    </sheetView>
  </sheetViews>
  <sheetFormatPr defaultColWidth="9.140625" defaultRowHeight="12.75" x14ac:dyDescent="0.2"/>
  <cols>
    <col min="1" max="1" width="16.28515625" style="2" customWidth="1"/>
    <col min="2" max="2" width="52.42578125" style="2" customWidth="1"/>
    <col min="3" max="4" width="14.85546875" style="22" customWidth="1"/>
    <col min="5" max="6" width="14.85546875" style="4" customWidth="1"/>
    <col min="7" max="16384" width="9.140625" style="2"/>
  </cols>
  <sheetData>
    <row r="1" spans="1:6" s="44" customFormat="1" ht="42" customHeight="1" x14ac:dyDescent="0.2">
      <c r="A1" s="311" t="str">
        <f>SAŽETAK!A1</f>
        <v>REBALANS FINANCIJSKOG PLANA ELEKTROTEHNIČKE I EKONOMSKE ŠKOLE NOVA GRADIŠKA
ZA 2025. godinu</v>
      </c>
      <c r="B1" s="311"/>
      <c r="C1" s="311"/>
      <c r="D1" s="311"/>
      <c r="E1" s="311"/>
      <c r="F1" s="311"/>
    </row>
    <row r="2" spans="1:6" s="44" customFormat="1" ht="18" customHeight="1" x14ac:dyDescent="0.2">
      <c r="A2" s="65"/>
      <c r="B2" s="65"/>
      <c r="C2" s="65"/>
      <c r="D2" s="65"/>
      <c r="E2" s="65"/>
      <c r="F2" s="254"/>
    </row>
    <row r="3" spans="1:6" s="44" customFormat="1" x14ac:dyDescent="0.2">
      <c r="A3" s="311" t="s">
        <v>45</v>
      </c>
      <c r="B3" s="311"/>
      <c r="C3" s="311"/>
      <c r="D3" s="311"/>
      <c r="E3" s="311"/>
      <c r="F3" s="311"/>
    </row>
    <row r="4" spans="1:6" s="10" customFormat="1" ht="12" x14ac:dyDescent="0.2">
      <c r="D4" s="325"/>
      <c r="E4" s="325"/>
      <c r="F4" s="20"/>
    </row>
    <row r="5" spans="1:6" s="10" customFormat="1" ht="22.5" customHeight="1" x14ac:dyDescent="0.2">
      <c r="A5" s="324" t="s">
        <v>31</v>
      </c>
      <c r="B5" s="324" t="s">
        <v>32</v>
      </c>
      <c r="C5" s="319" t="s">
        <v>88</v>
      </c>
      <c r="D5" s="321" t="s">
        <v>91</v>
      </c>
      <c r="E5" s="321"/>
      <c r="F5" s="319" t="s">
        <v>89</v>
      </c>
    </row>
    <row r="6" spans="1:6" s="7" customFormat="1" ht="22.5" customHeight="1" x14ac:dyDescent="0.2">
      <c r="A6" s="324"/>
      <c r="B6" s="324"/>
      <c r="C6" s="320"/>
      <c r="D6" s="250" t="s">
        <v>49</v>
      </c>
      <c r="E6" s="250" t="s">
        <v>50</v>
      </c>
      <c r="F6" s="319"/>
    </row>
    <row r="7" spans="1:6" s="13" customFormat="1" ht="8.25" x14ac:dyDescent="0.2">
      <c r="A7" s="11"/>
      <c r="B7" s="11"/>
      <c r="C7" s="11"/>
      <c r="D7" s="11"/>
      <c r="E7" s="12"/>
      <c r="F7" s="12"/>
    </row>
    <row r="8" spans="1:6" s="89" customFormat="1" ht="20.100000000000001" customHeight="1" x14ac:dyDescent="0.2">
      <c r="A8" s="87" t="s">
        <v>67</v>
      </c>
      <c r="B8" s="88" t="s">
        <v>68</v>
      </c>
      <c r="C8" s="74">
        <f t="shared" ref="C8:F8" si="0">C9</f>
        <v>1801088</v>
      </c>
      <c r="D8" s="74">
        <f t="shared" si="0"/>
        <v>46746.350000000079</v>
      </c>
      <c r="E8" s="74">
        <f t="shared" si="0"/>
        <v>2.5954506387250418</v>
      </c>
      <c r="F8" s="268">
        <f t="shared" si="0"/>
        <v>1847834.35</v>
      </c>
    </row>
    <row r="9" spans="1:6" s="93" customFormat="1" ht="15" customHeight="1" x14ac:dyDescent="0.2">
      <c r="A9" s="90"/>
      <c r="B9" s="91" t="s">
        <v>69</v>
      </c>
      <c r="C9" s="92">
        <f>SUM(C10:C15)</f>
        <v>1801088</v>
      </c>
      <c r="D9" s="92">
        <f>SUM(D10:D15)</f>
        <v>46746.350000000079</v>
      </c>
      <c r="E9" s="92">
        <f t="shared" ref="E9" si="1">IF(C9=0,"-",D9/C9*100)</f>
        <v>2.5954506387250418</v>
      </c>
      <c r="F9" s="269">
        <f>SUM(F10:F15)</f>
        <v>1847834.35</v>
      </c>
    </row>
    <row r="10" spans="1:6" s="93" customFormat="1" ht="15" customHeight="1" x14ac:dyDescent="0.2">
      <c r="A10" s="94">
        <v>1</v>
      </c>
      <c r="B10" s="95" t="s">
        <v>70</v>
      </c>
      <c r="C10" s="96">
        <f>C65+C74</f>
        <v>14050</v>
      </c>
      <c r="D10" s="46">
        <f t="shared" ref="D10:D15" si="2">F10-C10</f>
        <v>-1268</v>
      </c>
      <c r="E10" s="46">
        <f t="shared" ref="E10:E15" si="3">IF(C10=0,"-",D10/C10*100)</f>
        <v>-9.02491103202847</v>
      </c>
      <c r="F10" s="96">
        <f>F65+F74</f>
        <v>12782</v>
      </c>
    </row>
    <row r="11" spans="1:6" s="93" customFormat="1" ht="15" customHeight="1" x14ac:dyDescent="0.2">
      <c r="A11" s="94">
        <v>3</v>
      </c>
      <c r="B11" s="95" t="s">
        <v>12</v>
      </c>
      <c r="C11" s="96">
        <f>C29</f>
        <v>62800</v>
      </c>
      <c r="D11" s="46">
        <f t="shared" si="2"/>
        <v>9458.0800000000017</v>
      </c>
      <c r="E11" s="46">
        <f t="shared" si="3"/>
        <v>15.060636942675162</v>
      </c>
      <c r="F11" s="270">
        <f>F29</f>
        <v>72258.080000000002</v>
      </c>
    </row>
    <row r="12" spans="1:6" s="93" customFormat="1" ht="15" customHeight="1" x14ac:dyDescent="0.2">
      <c r="A12" s="94">
        <v>4</v>
      </c>
      <c r="B12" s="95" t="s">
        <v>13</v>
      </c>
      <c r="C12" s="96">
        <f>C37</f>
        <v>1620</v>
      </c>
      <c r="D12" s="46">
        <f t="shared" si="2"/>
        <v>-55</v>
      </c>
      <c r="E12" s="46">
        <f t="shared" si="3"/>
        <v>-3.3950617283950617</v>
      </c>
      <c r="F12" s="270">
        <f>F37</f>
        <v>1565</v>
      </c>
    </row>
    <row r="13" spans="1:6" s="93" customFormat="1" ht="15" customHeight="1" x14ac:dyDescent="0.2">
      <c r="A13" s="94">
        <v>5</v>
      </c>
      <c r="B13" s="95" t="s">
        <v>71</v>
      </c>
      <c r="C13" s="96">
        <f>C18+C23+C44+C69+C78</f>
        <v>1720118</v>
      </c>
      <c r="D13" s="46">
        <f t="shared" si="2"/>
        <v>31347.580000000075</v>
      </c>
      <c r="E13" s="46">
        <f t="shared" si="3"/>
        <v>1.8224086952174252</v>
      </c>
      <c r="F13" s="96">
        <f>F18+F23+F44+F69+F78</f>
        <v>1751465.58</v>
      </c>
    </row>
    <row r="14" spans="1:6" s="93" customFormat="1" ht="15" customHeight="1" x14ac:dyDescent="0.2">
      <c r="A14" s="94">
        <v>6</v>
      </c>
      <c r="B14" s="95" t="s">
        <v>56</v>
      </c>
      <c r="C14" s="96">
        <f>C52</f>
        <v>2500</v>
      </c>
      <c r="D14" s="46">
        <f t="shared" si="2"/>
        <v>7263.6899999999987</v>
      </c>
      <c r="E14" s="46">
        <f t="shared" si="3"/>
        <v>290.54759999999993</v>
      </c>
      <c r="F14" s="270">
        <f>F52</f>
        <v>9763.6899999999987</v>
      </c>
    </row>
    <row r="15" spans="1:6" s="93" customFormat="1" ht="15" customHeight="1" x14ac:dyDescent="0.2">
      <c r="A15" s="94">
        <v>7</v>
      </c>
      <c r="B15" s="95" t="s">
        <v>22</v>
      </c>
      <c r="C15" s="96">
        <f>C59</f>
        <v>0</v>
      </c>
      <c r="D15" s="46">
        <f t="shared" si="2"/>
        <v>0</v>
      </c>
      <c r="E15" s="46" t="str">
        <f t="shared" si="3"/>
        <v>-</v>
      </c>
      <c r="F15" s="270">
        <f>F59</f>
        <v>0</v>
      </c>
    </row>
    <row r="16" spans="1:6" s="14" customFormat="1" ht="20.100000000000001" customHeight="1" x14ac:dyDescent="0.2">
      <c r="A16" s="75" t="s">
        <v>41</v>
      </c>
      <c r="B16" s="76" t="s">
        <v>33</v>
      </c>
      <c r="C16" s="77">
        <f>C17+C22+C28+C64+C73</f>
        <v>1801088</v>
      </c>
      <c r="D16" s="77">
        <f t="shared" ref="D16:D68" si="4">F16-C16</f>
        <v>46746.350000000093</v>
      </c>
      <c r="E16" s="77">
        <f t="shared" ref="E16:E73" si="5">IF(C16=0,"-",D16/C16*100)</f>
        <v>2.5954506387250427</v>
      </c>
      <c r="F16" s="271">
        <f>F17+F22+F28+F64+F73</f>
        <v>1847834.35</v>
      </c>
    </row>
    <row r="17" spans="1:6" s="14" customFormat="1" ht="15" customHeight="1" x14ac:dyDescent="0.2">
      <c r="A17" s="209" t="s">
        <v>47</v>
      </c>
      <c r="B17" s="210" t="s">
        <v>34</v>
      </c>
      <c r="C17" s="211">
        <f t="shared" ref="C17:F18" si="6">C18</f>
        <v>1560330</v>
      </c>
      <c r="D17" s="211">
        <f t="shared" si="4"/>
        <v>25340</v>
      </c>
      <c r="E17" s="211">
        <f t="shared" si="5"/>
        <v>1.6240154326328404</v>
      </c>
      <c r="F17" s="212">
        <f t="shared" si="6"/>
        <v>1585670</v>
      </c>
    </row>
    <row r="18" spans="1:6" s="7" customFormat="1" ht="15" customHeight="1" x14ac:dyDescent="0.2">
      <c r="A18" s="47" t="s">
        <v>35</v>
      </c>
      <c r="B18" s="48" t="s">
        <v>118</v>
      </c>
      <c r="C18" s="5">
        <f t="shared" si="6"/>
        <v>1560330</v>
      </c>
      <c r="D18" s="5">
        <f t="shared" si="4"/>
        <v>25340</v>
      </c>
      <c r="E18" s="5">
        <f t="shared" si="5"/>
        <v>1.6240154326328404</v>
      </c>
      <c r="F18" s="62">
        <f t="shared" si="6"/>
        <v>1585670</v>
      </c>
    </row>
    <row r="19" spans="1:6" s="18" customFormat="1" ht="15" customHeight="1" x14ac:dyDescent="0.2">
      <c r="A19" s="80">
        <v>3</v>
      </c>
      <c r="B19" s="272" t="s">
        <v>10</v>
      </c>
      <c r="C19" s="6">
        <f>C20+C21</f>
        <v>1560330</v>
      </c>
      <c r="D19" s="6">
        <f t="shared" si="4"/>
        <v>25340</v>
      </c>
      <c r="E19" s="6">
        <f t="shared" si="5"/>
        <v>1.6240154326328404</v>
      </c>
      <c r="F19" s="63">
        <f>F20+F21</f>
        <v>1585670</v>
      </c>
    </row>
    <row r="20" spans="1:6" s="10" customFormat="1" ht="15" customHeight="1" x14ac:dyDescent="0.2">
      <c r="A20" s="78">
        <v>31</v>
      </c>
      <c r="B20" s="82" t="s">
        <v>1</v>
      </c>
      <c r="C20" s="46">
        <v>1560330</v>
      </c>
      <c r="D20" s="46">
        <f t="shared" si="4"/>
        <v>25340</v>
      </c>
      <c r="E20" s="46">
        <f t="shared" si="5"/>
        <v>1.6240154326328404</v>
      </c>
      <c r="F20" s="64">
        <v>1585670</v>
      </c>
    </row>
    <row r="21" spans="1:6" s="10" customFormat="1" ht="15" customHeight="1" x14ac:dyDescent="0.2">
      <c r="A21" s="78">
        <v>32</v>
      </c>
      <c r="B21" s="79" t="s">
        <v>11</v>
      </c>
      <c r="C21" s="46">
        <v>0</v>
      </c>
      <c r="D21" s="46">
        <f t="shared" si="4"/>
        <v>0</v>
      </c>
      <c r="E21" s="46" t="str">
        <f t="shared" si="5"/>
        <v>-</v>
      </c>
      <c r="F21" s="64">
        <v>0</v>
      </c>
    </row>
    <row r="22" spans="1:6" s="14" customFormat="1" ht="15" customHeight="1" x14ac:dyDescent="0.2">
      <c r="A22" s="209" t="s">
        <v>65</v>
      </c>
      <c r="B22" s="210" t="s">
        <v>66</v>
      </c>
      <c r="C22" s="211">
        <f t="shared" ref="C22:F23" si="7">C23</f>
        <v>119000</v>
      </c>
      <c r="D22" s="211">
        <f t="shared" si="4"/>
        <v>0</v>
      </c>
      <c r="E22" s="211">
        <f t="shared" si="5"/>
        <v>0</v>
      </c>
      <c r="F22" s="212">
        <f t="shared" si="7"/>
        <v>119000</v>
      </c>
    </row>
    <row r="23" spans="1:6" s="7" customFormat="1" ht="15" customHeight="1" x14ac:dyDescent="0.2">
      <c r="A23" s="47" t="s">
        <v>133</v>
      </c>
      <c r="B23" s="48" t="s">
        <v>134</v>
      </c>
      <c r="C23" s="5">
        <f t="shared" si="7"/>
        <v>119000</v>
      </c>
      <c r="D23" s="5">
        <f t="shared" si="4"/>
        <v>0</v>
      </c>
      <c r="E23" s="5">
        <f t="shared" si="5"/>
        <v>0</v>
      </c>
      <c r="F23" s="62">
        <f t="shared" si="7"/>
        <v>119000</v>
      </c>
    </row>
    <row r="24" spans="1:6" s="7" customFormat="1" ht="15" customHeight="1" x14ac:dyDescent="0.2">
      <c r="A24" s="80">
        <v>3</v>
      </c>
      <c r="B24" s="81" t="s">
        <v>10</v>
      </c>
      <c r="C24" s="6">
        <f>C26+C27+C25</f>
        <v>119000</v>
      </c>
      <c r="D24" s="6">
        <f t="shared" si="4"/>
        <v>0</v>
      </c>
      <c r="E24" s="6">
        <f t="shared" si="5"/>
        <v>0</v>
      </c>
      <c r="F24" s="63">
        <f>F26+F27+F25</f>
        <v>119000</v>
      </c>
    </row>
    <row r="25" spans="1:6" s="7" customFormat="1" ht="15" customHeight="1" x14ac:dyDescent="0.2">
      <c r="A25" s="78">
        <v>31</v>
      </c>
      <c r="B25" s="82" t="s">
        <v>1</v>
      </c>
      <c r="C25" s="46">
        <v>530.9</v>
      </c>
      <c r="D25" s="46">
        <f t="shared" si="4"/>
        <v>0</v>
      </c>
      <c r="E25" s="46">
        <f t="shared" si="5"/>
        <v>0</v>
      </c>
      <c r="F25" s="64">
        <v>530.9</v>
      </c>
    </row>
    <row r="26" spans="1:6" s="8" customFormat="1" ht="15" customHeight="1" x14ac:dyDescent="0.2">
      <c r="A26" s="78">
        <v>32</v>
      </c>
      <c r="B26" s="79" t="s">
        <v>11</v>
      </c>
      <c r="C26" s="46">
        <v>118454.1</v>
      </c>
      <c r="D26" s="46">
        <f t="shared" si="4"/>
        <v>0</v>
      </c>
      <c r="E26" s="46">
        <f t="shared" si="5"/>
        <v>0</v>
      </c>
      <c r="F26" s="64">
        <v>118454.1</v>
      </c>
    </row>
    <row r="27" spans="1:6" s="8" customFormat="1" ht="15" customHeight="1" x14ac:dyDescent="0.2">
      <c r="A27" s="78">
        <v>34</v>
      </c>
      <c r="B27" s="79" t="s">
        <v>2</v>
      </c>
      <c r="C27" s="46">
        <v>15</v>
      </c>
      <c r="D27" s="46">
        <f t="shared" si="4"/>
        <v>0</v>
      </c>
      <c r="E27" s="46">
        <f t="shared" si="5"/>
        <v>0</v>
      </c>
      <c r="F27" s="64">
        <v>15</v>
      </c>
    </row>
    <row r="28" spans="1:6" s="16" customFormat="1" ht="15" customHeight="1" x14ac:dyDescent="0.2">
      <c r="A28" s="209" t="s">
        <v>36</v>
      </c>
      <c r="B28" s="119" t="s">
        <v>37</v>
      </c>
      <c r="C28" s="211">
        <f>C29+C37+C44+C52+C59</f>
        <v>71240</v>
      </c>
      <c r="D28" s="211">
        <f t="shared" si="4"/>
        <v>22674.350000000006</v>
      </c>
      <c r="E28" s="211">
        <f t="shared" si="5"/>
        <v>31.828116226838866</v>
      </c>
      <c r="F28" s="212">
        <f>F29+F37+F44+F52+F59</f>
        <v>93914.35</v>
      </c>
    </row>
    <row r="29" spans="1:6" s="7" customFormat="1" ht="15" customHeight="1" x14ac:dyDescent="0.2">
      <c r="A29" s="47" t="s">
        <v>38</v>
      </c>
      <c r="B29" s="48" t="s">
        <v>119</v>
      </c>
      <c r="C29" s="5">
        <f>C30+C35</f>
        <v>62800</v>
      </c>
      <c r="D29" s="5">
        <f t="shared" si="4"/>
        <v>9458.0800000000017</v>
      </c>
      <c r="E29" s="5">
        <f t="shared" si="5"/>
        <v>15.060636942675162</v>
      </c>
      <c r="F29" s="62">
        <f>F30+F35</f>
        <v>72258.080000000002</v>
      </c>
    </row>
    <row r="30" spans="1:6" s="9" customFormat="1" ht="15" customHeight="1" x14ac:dyDescent="0.2">
      <c r="A30" s="80">
        <v>3</v>
      </c>
      <c r="B30" s="81" t="s">
        <v>10</v>
      </c>
      <c r="C30" s="6">
        <f>C31+C32+C33+C34</f>
        <v>46800</v>
      </c>
      <c r="D30" s="6">
        <f t="shared" si="4"/>
        <v>8178.0800000000017</v>
      </c>
      <c r="E30" s="6">
        <f t="shared" si="5"/>
        <v>17.474529914529917</v>
      </c>
      <c r="F30" s="6">
        <f>F31+F32+F33+F34</f>
        <v>54978.080000000002</v>
      </c>
    </row>
    <row r="31" spans="1:6" s="8" customFormat="1" ht="15" customHeight="1" x14ac:dyDescent="0.2">
      <c r="A31" s="78">
        <v>31</v>
      </c>
      <c r="B31" s="82" t="s">
        <v>1</v>
      </c>
      <c r="C31" s="46">
        <v>3495</v>
      </c>
      <c r="D31" s="46">
        <f t="shared" si="4"/>
        <v>-1075</v>
      </c>
      <c r="E31" s="46">
        <f t="shared" si="5"/>
        <v>-30.758226037195996</v>
      </c>
      <c r="F31" s="64">
        <v>2420</v>
      </c>
    </row>
    <row r="32" spans="1:6" s="8" customFormat="1" ht="15" customHeight="1" x14ac:dyDescent="0.2">
      <c r="A32" s="78">
        <v>32</v>
      </c>
      <c r="B32" s="79" t="s">
        <v>11</v>
      </c>
      <c r="C32" s="46">
        <v>43305</v>
      </c>
      <c r="D32" s="46">
        <f t="shared" si="4"/>
        <v>9251.0800000000017</v>
      </c>
      <c r="E32" s="46">
        <f t="shared" si="5"/>
        <v>21.362614016857179</v>
      </c>
      <c r="F32" s="64">
        <v>52556.08</v>
      </c>
    </row>
    <row r="33" spans="1:6" s="8" customFormat="1" ht="15" customHeight="1" x14ac:dyDescent="0.2">
      <c r="A33" s="78">
        <v>34</v>
      </c>
      <c r="B33" s="79" t="s">
        <v>2</v>
      </c>
      <c r="C33" s="46">
        <v>0</v>
      </c>
      <c r="D33" s="46">
        <f t="shared" si="4"/>
        <v>0</v>
      </c>
      <c r="E33" s="46" t="str">
        <f t="shared" si="5"/>
        <v>-</v>
      </c>
      <c r="F33" s="64">
        <v>0</v>
      </c>
    </row>
    <row r="34" spans="1:6" s="8" customFormat="1" ht="15" customHeight="1" x14ac:dyDescent="0.2">
      <c r="A34" s="78">
        <v>38</v>
      </c>
      <c r="B34" s="79" t="s">
        <v>138</v>
      </c>
      <c r="C34" s="46">
        <v>0</v>
      </c>
      <c r="D34" s="46">
        <f t="shared" ref="D34" si="8">F34-C34</f>
        <v>2</v>
      </c>
      <c r="E34" s="46" t="str">
        <f t="shared" ref="E34" si="9">IF(C34=0,"-",D34/C34*100)</f>
        <v>-</v>
      </c>
      <c r="F34" s="64">
        <v>2</v>
      </c>
    </row>
    <row r="35" spans="1:6" s="9" customFormat="1" ht="15" customHeight="1" x14ac:dyDescent="0.2">
      <c r="A35" s="80">
        <v>4</v>
      </c>
      <c r="B35" s="81" t="s">
        <v>6</v>
      </c>
      <c r="C35" s="6">
        <f>C36</f>
        <v>16000</v>
      </c>
      <c r="D35" s="6">
        <f t="shared" si="4"/>
        <v>1280</v>
      </c>
      <c r="E35" s="6">
        <f t="shared" si="5"/>
        <v>8</v>
      </c>
      <c r="F35" s="63">
        <f>F36</f>
        <v>17280</v>
      </c>
    </row>
    <row r="36" spans="1:6" s="8" customFormat="1" ht="15" customHeight="1" x14ac:dyDescent="0.2">
      <c r="A36" s="78">
        <v>42</v>
      </c>
      <c r="B36" s="79" t="s">
        <v>0</v>
      </c>
      <c r="C36" s="46">
        <v>16000</v>
      </c>
      <c r="D36" s="46">
        <f t="shared" si="4"/>
        <v>1280</v>
      </c>
      <c r="E36" s="46">
        <f t="shared" si="5"/>
        <v>8</v>
      </c>
      <c r="F36" s="64">
        <v>17280</v>
      </c>
    </row>
    <row r="37" spans="1:6" s="7" customFormat="1" ht="15" customHeight="1" x14ac:dyDescent="0.2">
      <c r="A37" s="47" t="s">
        <v>39</v>
      </c>
      <c r="B37" s="49" t="s">
        <v>120</v>
      </c>
      <c r="C37" s="5">
        <f>C38+C42</f>
        <v>1620</v>
      </c>
      <c r="D37" s="5">
        <f t="shared" si="4"/>
        <v>-55</v>
      </c>
      <c r="E37" s="5">
        <f t="shared" si="5"/>
        <v>-3.3950617283950617</v>
      </c>
      <c r="F37" s="62">
        <f>F38+F42</f>
        <v>1565</v>
      </c>
    </row>
    <row r="38" spans="1:6" s="9" customFormat="1" ht="15" customHeight="1" x14ac:dyDescent="0.2">
      <c r="A38" s="80">
        <v>3</v>
      </c>
      <c r="B38" s="81" t="s">
        <v>10</v>
      </c>
      <c r="C38" s="6">
        <f>C40+C41+C39</f>
        <v>1620</v>
      </c>
      <c r="D38" s="6">
        <f t="shared" si="4"/>
        <v>-55</v>
      </c>
      <c r="E38" s="6">
        <f t="shared" si="5"/>
        <v>-3.3950617283950617</v>
      </c>
      <c r="F38" s="63">
        <f>F40+F41+F39</f>
        <v>1565</v>
      </c>
    </row>
    <row r="39" spans="1:6" s="8" customFormat="1" ht="15" customHeight="1" x14ac:dyDescent="0.2">
      <c r="A39" s="78">
        <v>31</v>
      </c>
      <c r="B39" s="82" t="s">
        <v>1</v>
      </c>
      <c r="C39" s="46">
        <v>0</v>
      </c>
      <c r="D39" s="46">
        <f t="shared" si="4"/>
        <v>0</v>
      </c>
      <c r="E39" s="46" t="str">
        <f t="shared" si="5"/>
        <v>-</v>
      </c>
      <c r="F39" s="64">
        <v>0</v>
      </c>
    </row>
    <row r="40" spans="1:6" s="8" customFormat="1" ht="15" customHeight="1" x14ac:dyDescent="0.2">
      <c r="A40" s="78">
        <v>32</v>
      </c>
      <c r="B40" s="79" t="s">
        <v>11</v>
      </c>
      <c r="C40" s="46">
        <v>1620</v>
      </c>
      <c r="D40" s="46">
        <f t="shared" si="4"/>
        <v>-55</v>
      </c>
      <c r="E40" s="46">
        <f t="shared" si="5"/>
        <v>-3.3950617283950617</v>
      </c>
      <c r="F40" s="64">
        <v>1565</v>
      </c>
    </row>
    <row r="41" spans="1:6" s="8" customFormat="1" ht="15" customHeight="1" x14ac:dyDescent="0.2">
      <c r="A41" s="78">
        <v>34</v>
      </c>
      <c r="B41" s="79" t="s">
        <v>2</v>
      </c>
      <c r="C41" s="46">
        <v>0</v>
      </c>
      <c r="D41" s="46">
        <f t="shared" si="4"/>
        <v>0</v>
      </c>
      <c r="E41" s="46" t="str">
        <f t="shared" si="5"/>
        <v>-</v>
      </c>
      <c r="F41" s="64">
        <v>0</v>
      </c>
    </row>
    <row r="42" spans="1:6" s="19" customFormat="1" ht="15" customHeight="1" x14ac:dyDescent="0.2">
      <c r="A42" s="80">
        <v>4</v>
      </c>
      <c r="B42" s="81" t="s">
        <v>6</v>
      </c>
      <c r="C42" s="6">
        <f>C43</f>
        <v>0</v>
      </c>
      <c r="D42" s="6">
        <f t="shared" si="4"/>
        <v>0</v>
      </c>
      <c r="E42" s="6" t="str">
        <f t="shared" si="5"/>
        <v>-</v>
      </c>
      <c r="F42" s="63">
        <f>F43</f>
        <v>0</v>
      </c>
    </row>
    <row r="43" spans="1:6" s="15" customFormat="1" ht="15" customHeight="1" x14ac:dyDescent="0.2">
      <c r="A43" s="78">
        <v>42</v>
      </c>
      <c r="B43" s="79" t="s">
        <v>0</v>
      </c>
      <c r="C43" s="46">
        <v>0</v>
      </c>
      <c r="D43" s="46">
        <f t="shared" si="4"/>
        <v>0</v>
      </c>
      <c r="E43" s="46" t="str">
        <f t="shared" si="5"/>
        <v>-</v>
      </c>
      <c r="F43" s="64">
        <v>0</v>
      </c>
    </row>
    <row r="44" spans="1:6" s="7" customFormat="1" ht="15" customHeight="1" x14ac:dyDescent="0.2">
      <c r="A44" s="47" t="s">
        <v>40</v>
      </c>
      <c r="B44" s="48" t="s">
        <v>118</v>
      </c>
      <c r="C44" s="5">
        <f>C45+C50</f>
        <v>4320</v>
      </c>
      <c r="D44" s="5">
        <f t="shared" si="4"/>
        <v>6007.58</v>
      </c>
      <c r="E44" s="5">
        <f t="shared" si="5"/>
        <v>139.06435185185185</v>
      </c>
      <c r="F44" s="62">
        <f>F45+F50</f>
        <v>10327.58</v>
      </c>
    </row>
    <row r="45" spans="1:6" s="9" customFormat="1" ht="15" customHeight="1" x14ac:dyDescent="0.2">
      <c r="A45" s="80">
        <v>3</v>
      </c>
      <c r="B45" s="81" t="s">
        <v>10</v>
      </c>
      <c r="C45" s="6">
        <f>C46+C47+C48+C49</f>
        <v>3780</v>
      </c>
      <c r="D45" s="6">
        <f t="shared" si="4"/>
        <v>2651.58</v>
      </c>
      <c r="E45" s="6">
        <f t="shared" si="5"/>
        <v>70.147619047619045</v>
      </c>
      <c r="F45" s="63">
        <f>F46+F47+F48+F49</f>
        <v>6431.58</v>
      </c>
    </row>
    <row r="46" spans="1:6" s="7" customFormat="1" ht="15" customHeight="1" x14ac:dyDescent="0.2">
      <c r="A46" s="78">
        <v>31</v>
      </c>
      <c r="B46" s="82" t="s">
        <v>1</v>
      </c>
      <c r="C46" s="46">
        <v>0</v>
      </c>
      <c r="D46" s="46">
        <f t="shared" si="4"/>
        <v>344.02</v>
      </c>
      <c r="E46" s="46" t="str">
        <f t="shared" si="5"/>
        <v>-</v>
      </c>
      <c r="F46" s="64">
        <v>344.02</v>
      </c>
    </row>
    <row r="47" spans="1:6" s="7" customFormat="1" ht="15" customHeight="1" x14ac:dyDescent="0.2">
      <c r="A47" s="78">
        <v>32</v>
      </c>
      <c r="B47" s="79" t="s">
        <v>11</v>
      </c>
      <c r="C47" s="46">
        <v>3380</v>
      </c>
      <c r="D47" s="46">
        <f t="shared" si="4"/>
        <v>2292.91</v>
      </c>
      <c r="E47" s="46">
        <f t="shared" si="5"/>
        <v>67.837573964497039</v>
      </c>
      <c r="F47" s="64">
        <v>5672.91</v>
      </c>
    </row>
    <row r="48" spans="1:6" s="7" customFormat="1" ht="15" customHeight="1" x14ac:dyDescent="0.2">
      <c r="A48" s="78">
        <v>34</v>
      </c>
      <c r="B48" s="79" t="s">
        <v>2</v>
      </c>
      <c r="C48" s="46">
        <v>0</v>
      </c>
      <c r="D48" s="46">
        <f t="shared" si="4"/>
        <v>0</v>
      </c>
      <c r="E48" s="46" t="str">
        <f t="shared" si="5"/>
        <v>-</v>
      </c>
      <c r="F48" s="64">
        <v>0</v>
      </c>
    </row>
    <row r="49" spans="1:6" s="7" customFormat="1" ht="15" customHeight="1" x14ac:dyDescent="0.2">
      <c r="A49" s="78">
        <v>38</v>
      </c>
      <c r="B49" s="79" t="s">
        <v>138</v>
      </c>
      <c r="C49" s="46">
        <v>400</v>
      </c>
      <c r="D49" s="46"/>
      <c r="E49" s="46">
        <f t="shared" si="5"/>
        <v>0</v>
      </c>
      <c r="F49" s="64">
        <v>414.65</v>
      </c>
    </row>
    <row r="50" spans="1:6" s="19" customFormat="1" ht="15" customHeight="1" x14ac:dyDescent="0.2">
      <c r="A50" s="80">
        <v>4</v>
      </c>
      <c r="B50" s="81" t="s">
        <v>6</v>
      </c>
      <c r="C50" s="6">
        <f>C51</f>
        <v>540</v>
      </c>
      <c r="D50" s="6">
        <f t="shared" si="4"/>
        <v>3356</v>
      </c>
      <c r="E50" s="6">
        <f t="shared" si="5"/>
        <v>621.48148148148152</v>
      </c>
      <c r="F50" s="63">
        <f>F51</f>
        <v>3896</v>
      </c>
    </row>
    <row r="51" spans="1:6" s="7" customFormat="1" ht="15" customHeight="1" x14ac:dyDescent="0.2">
      <c r="A51" s="78">
        <v>42</v>
      </c>
      <c r="B51" s="79" t="s">
        <v>0</v>
      </c>
      <c r="C51" s="46">
        <v>540</v>
      </c>
      <c r="D51" s="46">
        <f t="shared" si="4"/>
        <v>3356</v>
      </c>
      <c r="E51" s="46">
        <f t="shared" si="5"/>
        <v>621.48148148148152</v>
      </c>
      <c r="F51" s="64">
        <v>3896</v>
      </c>
    </row>
    <row r="52" spans="1:6" s="7" customFormat="1" ht="15" customHeight="1" x14ac:dyDescent="0.2">
      <c r="A52" s="47" t="s">
        <v>42</v>
      </c>
      <c r="B52" s="48" t="s">
        <v>121</v>
      </c>
      <c r="C52" s="5">
        <f>C53+C57</f>
        <v>2500</v>
      </c>
      <c r="D52" s="5">
        <f t="shared" si="4"/>
        <v>7263.6899999999987</v>
      </c>
      <c r="E52" s="5">
        <f t="shared" si="5"/>
        <v>290.54759999999993</v>
      </c>
      <c r="F52" s="62">
        <f>F53+F57</f>
        <v>9763.6899999999987</v>
      </c>
    </row>
    <row r="53" spans="1:6" s="9" customFormat="1" ht="15" customHeight="1" x14ac:dyDescent="0.2">
      <c r="A53" s="80">
        <v>3</v>
      </c>
      <c r="B53" s="81" t="s">
        <v>10</v>
      </c>
      <c r="C53" s="6">
        <f>C54+C55+C56</f>
        <v>2500</v>
      </c>
      <c r="D53" s="6">
        <f t="shared" si="4"/>
        <v>1105</v>
      </c>
      <c r="E53" s="6">
        <f t="shared" si="5"/>
        <v>44.2</v>
      </c>
      <c r="F53" s="63">
        <f>F54+F55+F56</f>
        <v>3605</v>
      </c>
    </row>
    <row r="54" spans="1:6" s="9" customFormat="1" ht="15" customHeight="1" x14ac:dyDescent="0.2">
      <c r="A54" s="78">
        <v>31</v>
      </c>
      <c r="B54" s="82" t="s">
        <v>1</v>
      </c>
      <c r="C54" s="46">
        <v>0</v>
      </c>
      <c r="D54" s="46">
        <f t="shared" si="4"/>
        <v>0</v>
      </c>
      <c r="E54" s="46" t="str">
        <f t="shared" si="5"/>
        <v>-</v>
      </c>
      <c r="F54" s="64">
        <v>0</v>
      </c>
    </row>
    <row r="55" spans="1:6" s="9" customFormat="1" ht="15" customHeight="1" x14ac:dyDescent="0.2">
      <c r="A55" s="78">
        <v>32</v>
      </c>
      <c r="B55" s="79" t="s">
        <v>11</v>
      </c>
      <c r="C55" s="46">
        <v>2500</v>
      </c>
      <c r="D55" s="46">
        <f t="shared" si="4"/>
        <v>1105</v>
      </c>
      <c r="E55" s="46">
        <f t="shared" si="5"/>
        <v>44.2</v>
      </c>
      <c r="F55" s="64">
        <v>3605</v>
      </c>
    </row>
    <row r="56" spans="1:6" s="9" customFormat="1" ht="15" customHeight="1" x14ac:dyDescent="0.2">
      <c r="A56" s="78">
        <v>34</v>
      </c>
      <c r="B56" s="79" t="s">
        <v>2</v>
      </c>
      <c r="C56" s="46">
        <v>0</v>
      </c>
      <c r="D56" s="46">
        <f t="shared" si="4"/>
        <v>0</v>
      </c>
      <c r="E56" s="46" t="str">
        <f t="shared" si="5"/>
        <v>-</v>
      </c>
      <c r="F56" s="64">
        <v>0</v>
      </c>
    </row>
    <row r="57" spans="1:6" s="9" customFormat="1" ht="15" customHeight="1" x14ac:dyDescent="0.2">
      <c r="A57" s="80">
        <v>4</v>
      </c>
      <c r="B57" s="81" t="s">
        <v>6</v>
      </c>
      <c r="C57" s="6">
        <f>C58</f>
        <v>0</v>
      </c>
      <c r="D57" s="6">
        <f t="shared" si="4"/>
        <v>6158.69</v>
      </c>
      <c r="E57" s="6" t="str">
        <f t="shared" si="5"/>
        <v>-</v>
      </c>
      <c r="F57" s="63">
        <f>F58</f>
        <v>6158.69</v>
      </c>
    </row>
    <row r="58" spans="1:6" s="9" customFormat="1" ht="15" customHeight="1" x14ac:dyDescent="0.2">
      <c r="A58" s="78">
        <v>42</v>
      </c>
      <c r="B58" s="79" t="s">
        <v>0</v>
      </c>
      <c r="C58" s="46">
        <v>0</v>
      </c>
      <c r="D58" s="46">
        <f t="shared" si="4"/>
        <v>6158.69</v>
      </c>
      <c r="E58" s="46" t="str">
        <f t="shared" si="5"/>
        <v>-</v>
      </c>
      <c r="F58" s="64">
        <v>6158.69</v>
      </c>
    </row>
    <row r="59" spans="1:6" s="7" customFormat="1" ht="15" customHeight="1" x14ac:dyDescent="0.2">
      <c r="A59" s="47" t="s">
        <v>43</v>
      </c>
      <c r="B59" s="48" t="s">
        <v>122</v>
      </c>
      <c r="C59" s="5">
        <f>C62+C60</f>
        <v>0</v>
      </c>
      <c r="D59" s="5">
        <f t="shared" si="4"/>
        <v>0</v>
      </c>
      <c r="E59" s="5" t="str">
        <f t="shared" si="5"/>
        <v>-</v>
      </c>
      <c r="F59" s="62">
        <f>F62+F60</f>
        <v>0</v>
      </c>
    </row>
    <row r="60" spans="1:6" s="7" customFormat="1" ht="15" customHeight="1" x14ac:dyDescent="0.2">
      <c r="A60" s="80">
        <v>3</v>
      </c>
      <c r="B60" s="81" t="s">
        <v>10</v>
      </c>
      <c r="C60" s="6">
        <f>C61</f>
        <v>0</v>
      </c>
      <c r="D60" s="6">
        <f t="shared" si="4"/>
        <v>0</v>
      </c>
      <c r="E60" s="6" t="str">
        <f t="shared" si="5"/>
        <v>-</v>
      </c>
      <c r="F60" s="63">
        <f>F61</f>
        <v>0</v>
      </c>
    </row>
    <row r="61" spans="1:6" s="7" customFormat="1" ht="15" customHeight="1" x14ac:dyDescent="0.2">
      <c r="A61" s="78">
        <v>32</v>
      </c>
      <c r="B61" s="79" t="s">
        <v>11</v>
      </c>
      <c r="C61" s="46">
        <v>0</v>
      </c>
      <c r="D61" s="46">
        <f t="shared" si="4"/>
        <v>0</v>
      </c>
      <c r="E61" s="46" t="str">
        <f t="shared" si="5"/>
        <v>-</v>
      </c>
      <c r="F61" s="64">
        <v>0</v>
      </c>
    </row>
    <row r="62" spans="1:6" s="19" customFormat="1" ht="15" customHeight="1" x14ac:dyDescent="0.2">
      <c r="A62" s="80">
        <v>4</v>
      </c>
      <c r="B62" s="81" t="s">
        <v>6</v>
      </c>
      <c r="C62" s="6">
        <f t="shared" ref="C62:F62" si="10">C63</f>
        <v>0</v>
      </c>
      <c r="D62" s="6">
        <f t="shared" si="4"/>
        <v>0</v>
      </c>
      <c r="E62" s="6" t="str">
        <f t="shared" si="5"/>
        <v>-</v>
      </c>
      <c r="F62" s="63">
        <f t="shared" si="10"/>
        <v>0</v>
      </c>
    </row>
    <row r="63" spans="1:6" s="9" customFormat="1" ht="15" customHeight="1" x14ac:dyDescent="0.2">
      <c r="A63" s="78">
        <v>42</v>
      </c>
      <c r="B63" s="79" t="s">
        <v>0</v>
      </c>
      <c r="C63" s="46">
        <v>0</v>
      </c>
      <c r="D63" s="46">
        <f t="shared" si="4"/>
        <v>0</v>
      </c>
      <c r="E63" s="46" t="str">
        <f t="shared" si="5"/>
        <v>-</v>
      </c>
      <c r="F63" s="64">
        <v>0</v>
      </c>
    </row>
    <row r="64" spans="1:6" s="44" customFormat="1" ht="15" customHeight="1" x14ac:dyDescent="0.2">
      <c r="A64" s="209" t="s">
        <v>58</v>
      </c>
      <c r="B64" s="119" t="s">
        <v>59</v>
      </c>
      <c r="C64" s="211">
        <f>C65+C69</f>
        <v>0</v>
      </c>
      <c r="D64" s="211">
        <f t="shared" si="4"/>
        <v>0</v>
      </c>
      <c r="E64" s="211" t="str">
        <f t="shared" ref="E64" si="11">IF(C64=0,"-",D64/C64*100)</f>
        <v>-</v>
      </c>
      <c r="F64" s="212">
        <f>F65+F69</f>
        <v>0</v>
      </c>
    </row>
    <row r="65" spans="1:6" s="7" customFormat="1" ht="15" customHeight="1" x14ac:dyDescent="0.2">
      <c r="A65" s="47" t="s">
        <v>63</v>
      </c>
      <c r="B65" s="48" t="s">
        <v>64</v>
      </c>
      <c r="C65" s="5">
        <f t="shared" ref="C65:F65" si="12">C66</f>
        <v>0</v>
      </c>
      <c r="D65" s="5">
        <f t="shared" si="4"/>
        <v>0</v>
      </c>
      <c r="E65" s="5" t="str">
        <f t="shared" si="5"/>
        <v>-</v>
      </c>
      <c r="F65" s="62">
        <f t="shared" si="12"/>
        <v>0</v>
      </c>
    </row>
    <row r="66" spans="1:6" s="21" customFormat="1" ht="15" customHeight="1" x14ac:dyDescent="0.2">
      <c r="A66" s="80">
        <v>3</v>
      </c>
      <c r="B66" s="81" t="s">
        <v>10</v>
      </c>
      <c r="C66" s="6">
        <f>C67+C68</f>
        <v>0</v>
      </c>
      <c r="D66" s="6">
        <f t="shared" si="4"/>
        <v>0</v>
      </c>
      <c r="E66" s="6" t="str">
        <f t="shared" si="5"/>
        <v>-</v>
      </c>
      <c r="F66" s="63">
        <f>F67+F68</f>
        <v>0</v>
      </c>
    </row>
    <row r="67" spans="1:6" s="21" customFormat="1" ht="15" customHeight="1" x14ac:dyDescent="0.2">
      <c r="A67" s="78">
        <v>31</v>
      </c>
      <c r="B67" s="82" t="s">
        <v>1</v>
      </c>
      <c r="C67" s="46">
        <v>0</v>
      </c>
      <c r="D67" s="46">
        <f t="shared" si="4"/>
        <v>0</v>
      </c>
      <c r="E67" s="46" t="str">
        <f t="shared" si="5"/>
        <v>-</v>
      </c>
      <c r="F67" s="64">
        <v>0</v>
      </c>
    </row>
    <row r="68" spans="1:6" s="21" customFormat="1" ht="15" customHeight="1" x14ac:dyDescent="0.2">
      <c r="A68" s="78">
        <v>32</v>
      </c>
      <c r="B68" s="79" t="s">
        <v>11</v>
      </c>
      <c r="C68" s="46">
        <v>0</v>
      </c>
      <c r="D68" s="46">
        <f t="shared" si="4"/>
        <v>0</v>
      </c>
      <c r="E68" s="46" t="str">
        <f t="shared" si="5"/>
        <v>-</v>
      </c>
      <c r="F68" s="64">
        <v>0</v>
      </c>
    </row>
    <row r="69" spans="1:6" s="21" customFormat="1" ht="15" customHeight="1" x14ac:dyDescent="0.2">
      <c r="A69" s="47" t="s">
        <v>44</v>
      </c>
      <c r="B69" s="48" t="s">
        <v>117</v>
      </c>
      <c r="C69" s="5">
        <f t="shared" ref="C69:F69" si="13">C70</f>
        <v>0</v>
      </c>
      <c r="D69" s="5">
        <f t="shared" ref="D69:D77" si="14">F69-C69</f>
        <v>0</v>
      </c>
      <c r="E69" s="5" t="str">
        <f t="shared" si="5"/>
        <v>-</v>
      </c>
      <c r="F69" s="62">
        <f t="shared" si="13"/>
        <v>0</v>
      </c>
    </row>
    <row r="70" spans="1:6" s="1" customFormat="1" ht="15" customHeight="1" x14ac:dyDescent="0.2">
      <c r="A70" s="80">
        <v>3</v>
      </c>
      <c r="B70" s="81" t="s">
        <v>10</v>
      </c>
      <c r="C70" s="6">
        <f>C71+C72</f>
        <v>0</v>
      </c>
      <c r="D70" s="6">
        <f t="shared" si="14"/>
        <v>0</v>
      </c>
      <c r="E70" s="6" t="str">
        <f t="shared" si="5"/>
        <v>-</v>
      </c>
      <c r="F70" s="63">
        <f>F71+F72</f>
        <v>0</v>
      </c>
    </row>
    <row r="71" spans="1:6" s="1" customFormat="1" ht="15" customHeight="1" x14ac:dyDescent="0.2">
      <c r="A71" s="78">
        <v>31</v>
      </c>
      <c r="B71" s="82" t="s">
        <v>1</v>
      </c>
      <c r="C71" s="46">
        <v>0</v>
      </c>
      <c r="D71" s="46">
        <f t="shared" si="14"/>
        <v>0</v>
      </c>
      <c r="E71" s="46" t="str">
        <f t="shared" si="5"/>
        <v>-</v>
      </c>
      <c r="F71" s="64">
        <v>0</v>
      </c>
    </row>
    <row r="72" spans="1:6" s="1" customFormat="1" ht="15" customHeight="1" x14ac:dyDescent="0.2">
      <c r="A72" s="78">
        <v>32</v>
      </c>
      <c r="B72" s="79" t="s">
        <v>11</v>
      </c>
      <c r="C72" s="46">
        <v>0</v>
      </c>
      <c r="D72" s="46">
        <f t="shared" si="14"/>
        <v>0</v>
      </c>
      <c r="E72" s="46" t="str">
        <f t="shared" si="5"/>
        <v>-</v>
      </c>
      <c r="F72" s="64">
        <v>0</v>
      </c>
    </row>
    <row r="73" spans="1:6" s="44" customFormat="1" ht="15" customHeight="1" x14ac:dyDescent="0.2">
      <c r="A73" s="209" t="s">
        <v>78</v>
      </c>
      <c r="B73" s="119" t="s">
        <v>79</v>
      </c>
      <c r="C73" s="211">
        <f>C74+C78</f>
        <v>50518</v>
      </c>
      <c r="D73" s="211">
        <f t="shared" si="14"/>
        <v>-1268</v>
      </c>
      <c r="E73" s="211">
        <f t="shared" si="5"/>
        <v>-2.5099964369135752</v>
      </c>
      <c r="F73" s="212">
        <f>F74+F78</f>
        <v>49250</v>
      </c>
    </row>
    <row r="74" spans="1:6" s="7" customFormat="1" ht="15" customHeight="1" x14ac:dyDescent="0.2">
      <c r="A74" s="47" t="s">
        <v>63</v>
      </c>
      <c r="B74" s="48" t="s">
        <v>64</v>
      </c>
      <c r="C74" s="5">
        <f t="shared" ref="C74:F74" si="15">C75</f>
        <v>14050</v>
      </c>
      <c r="D74" s="5">
        <f t="shared" si="14"/>
        <v>-1268</v>
      </c>
      <c r="E74" s="5">
        <f t="shared" ref="E74:E81" si="16">IF(C74=0,"-",D74/C74*100)</f>
        <v>-9.02491103202847</v>
      </c>
      <c r="F74" s="62">
        <f t="shared" si="15"/>
        <v>12782</v>
      </c>
    </row>
    <row r="75" spans="1:6" s="44" customFormat="1" ht="15" customHeight="1" x14ac:dyDescent="0.2">
      <c r="A75" s="80">
        <v>3</v>
      </c>
      <c r="B75" s="81" t="s">
        <v>10</v>
      </c>
      <c r="C75" s="6">
        <f>C76+C77</f>
        <v>14050</v>
      </c>
      <c r="D75" s="6">
        <f t="shared" si="14"/>
        <v>-1268</v>
      </c>
      <c r="E75" s="6">
        <f t="shared" si="16"/>
        <v>-9.02491103202847</v>
      </c>
      <c r="F75" s="63">
        <f>F76+F77</f>
        <v>12782</v>
      </c>
    </row>
    <row r="76" spans="1:6" s="44" customFormat="1" ht="15" customHeight="1" x14ac:dyDescent="0.2">
      <c r="A76" s="78">
        <v>31</v>
      </c>
      <c r="B76" s="82" t="s">
        <v>1</v>
      </c>
      <c r="C76" s="46">
        <v>13835</v>
      </c>
      <c r="D76" s="46">
        <f t="shared" si="14"/>
        <v>-1318.8099999999995</v>
      </c>
      <c r="E76" s="46">
        <f t="shared" si="16"/>
        <v>-9.5324177809902384</v>
      </c>
      <c r="F76" s="64">
        <v>12516.19</v>
      </c>
    </row>
    <row r="77" spans="1:6" s="44" customFormat="1" ht="15" customHeight="1" x14ac:dyDescent="0.2">
      <c r="A77" s="78">
        <v>32</v>
      </c>
      <c r="B77" s="79" t="s">
        <v>11</v>
      </c>
      <c r="C77" s="46">
        <v>215</v>
      </c>
      <c r="D77" s="46">
        <f t="shared" si="14"/>
        <v>50.81</v>
      </c>
      <c r="E77" s="46">
        <f t="shared" si="16"/>
        <v>23.632558139534883</v>
      </c>
      <c r="F77" s="64">
        <v>265.81</v>
      </c>
    </row>
    <row r="78" spans="1:6" s="44" customFormat="1" ht="15" customHeight="1" x14ac:dyDescent="0.2">
      <c r="A78" s="47" t="s">
        <v>44</v>
      </c>
      <c r="B78" s="48" t="s">
        <v>117</v>
      </c>
      <c r="C78" s="5">
        <f t="shared" ref="C78:F78" si="17">C79</f>
        <v>36468</v>
      </c>
      <c r="D78" s="5">
        <f t="shared" ref="D78:D81" si="18">F78-C78</f>
        <v>0</v>
      </c>
      <c r="E78" s="5">
        <f t="shared" si="16"/>
        <v>0</v>
      </c>
      <c r="F78" s="62">
        <f t="shared" si="17"/>
        <v>36468</v>
      </c>
    </row>
    <row r="79" spans="1:6" s="1" customFormat="1" ht="15" customHeight="1" x14ac:dyDescent="0.2">
      <c r="A79" s="80">
        <v>3</v>
      </c>
      <c r="B79" s="81" t="s">
        <v>10</v>
      </c>
      <c r="C79" s="6">
        <f>C80+C81</f>
        <v>36468</v>
      </c>
      <c r="D79" s="6">
        <f t="shared" si="18"/>
        <v>0</v>
      </c>
      <c r="E79" s="6">
        <f t="shared" si="16"/>
        <v>0</v>
      </c>
      <c r="F79" s="63">
        <f>F80+F81</f>
        <v>36468</v>
      </c>
    </row>
    <row r="80" spans="1:6" s="1" customFormat="1" ht="15" customHeight="1" x14ac:dyDescent="0.2">
      <c r="A80" s="78">
        <v>31</v>
      </c>
      <c r="B80" s="82" t="s">
        <v>1</v>
      </c>
      <c r="C80" s="46">
        <v>36263</v>
      </c>
      <c r="D80" s="46">
        <f t="shared" si="18"/>
        <v>-141.44999999999709</v>
      </c>
      <c r="E80" s="46">
        <f t="shared" si="16"/>
        <v>-0.39006701045141629</v>
      </c>
      <c r="F80" s="64">
        <v>36121.550000000003</v>
      </c>
    </row>
    <row r="81" spans="1:6" s="1" customFormat="1" ht="15" customHeight="1" x14ac:dyDescent="0.2">
      <c r="A81" s="83">
        <v>32</v>
      </c>
      <c r="B81" s="84" t="s">
        <v>11</v>
      </c>
      <c r="C81" s="85">
        <v>205</v>
      </c>
      <c r="D81" s="85">
        <f t="shared" si="18"/>
        <v>141.44999999999999</v>
      </c>
      <c r="E81" s="85">
        <f t="shared" si="16"/>
        <v>69</v>
      </c>
      <c r="F81" s="86">
        <v>346.45</v>
      </c>
    </row>
    <row r="82" spans="1:6" s="1" customFormat="1" ht="12" x14ac:dyDescent="0.2">
      <c r="E82" s="17"/>
      <c r="F82" s="17"/>
    </row>
    <row r="83" spans="1:6" s="1" customFormat="1" ht="12" x14ac:dyDescent="0.2">
      <c r="E83" s="17"/>
      <c r="F83" s="17"/>
    </row>
    <row r="85" spans="1:6" x14ac:dyDescent="0.2">
      <c r="E85" s="69" t="s">
        <v>61</v>
      </c>
    </row>
    <row r="86" spans="1:6" x14ac:dyDescent="0.2">
      <c r="E86" s="69" t="s">
        <v>62</v>
      </c>
    </row>
  </sheetData>
  <sheetProtection algorithmName="SHA-512" hashValue="aAHoqcOM8jiJtLCExSXiHMiZCo3abK7shk1nsD5hvsIB3wdZHXfxVxTuzLnN5I/ILqCUo4C5/Zh6u7VEXt0GUA==" saltValue="+0nuw3CRPLhGQL+KH5idVw==" spinCount="100000" sheet="1" objects="1" scenarios="1" selectLockedCells="1" selectUnlockedCells="1"/>
  <mergeCells count="8">
    <mergeCell ref="A1:F1"/>
    <mergeCell ref="A3:F3"/>
    <mergeCell ref="C5:C6"/>
    <mergeCell ref="A5:A6"/>
    <mergeCell ref="B5:B6"/>
    <mergeCell ref="F5:F6"/>
    <mergeCell ref="D4:E4"/>
    <mergeCell ref="D5:E5"/>
  </mergeCells>
  <pageMargins left="0.70866141732283472" right="0.70866141732283472" top="0.74803149606299213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Račun prihoda i rashoda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2017-10-22T19:02:29Z</dcterms:created>
  <dcterms:modified xsi:type="dcterms:W3CDTF">2025-12-08T11:17:09Z</dcterms:modified>
</cp:coreProperties>
</file>