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1C2FD712-A991-4825-96B1-2F43CFB24473}" xr6:coauthVersionLast="47" xr6:coauthVersionMax="47" xr10:uidLastSave="{00000000-0000-0000-0000-000000000000}"/>
  <bookViews>
    <workbookView xWindow="-120" yWindow="-120" windowWidth="24240" windowHeight="13020" tabRatio="856" xr2:uid="{00000000-000D-0000-FFFF-FFFF00000000}"/>
  </bookViews>
  <sheets>
    <sheet name="SAŽETAK" sheetId="10" r:id="rId1"/>
    <sheet name="Račun prihoda i rashoda" sheetId="14" r:id="rId2"/>
    <sheet name="PiR prema izvorima" sheetId="25" r:id="rId3"/>
    <sheet name="Rashodi prema funkcijskoj klas." sheetId="18" r:id="rId4"/>
    <sheet name="Račun financiranja" sheetId="21" r:id="rId5"/>
    <sheet name="Posebni dio programska" sheetId="8" r:id="rId6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8" l="1"/>
  <c r="E26" i="21"/>
  <c r="D26" i="21"/>
  <c r="C26" i="21"/>
  <c r="E22" i="21"/>
  <c r="D22" i="21"/>
  <c r="C22" i="21"/>
  <c r="F22" i="21" s="1"/>
  <c r="G28" i="21"/>
  <c r="F28" i="21"/>
  <c r="G27" i="21"/>
  <c r="F27" i="21"/>
  <c r="G23" i="21"/>
  <c r="F23" i="21"/>
  <c r="G24" i="21"/>
  <c r="F24" i="21"/>
  <c r="E76" i="14"/>
  <c r="E66" i="14"/>
  <c r="E77" i="14"/>
  <c r="E61" i="14"/>
  <c r="E60" i="14"/>
  <c r="E56" i="14"/>
  <c r="E54" i="14"/>
  <c r="E52" i="14"/>
  <c r="E51" i="14"/>
  <c r="E50" i="14"/>
  <c r="G22" i="21" l="1"/>
  <c r="F26" i="21"/>
  <c r="G26" i="21"/>
  <c r="D100" i="14"/>
  <c r="D181" i="8" l="1"/>
  <c r="E181" i="8" s="1"/>
  <c r="C176" i="8"/>
  <c r="C167" i="8"/>
  <c r="D172" i="8"/>
  <c r="E172" i="8" s="1"/>
  <c r="D177" i="8"/>
  <c r="E177" i="8" s="1"/>
  <c r="D168" i="8"/>
  <c r="D176" i="8" l="1"/>
  <c r="E176" i="8" s="1"/>
  <c r="D167" i="8"/>
  <c r="E167" i="8" s="1"/>
  <c r="C166" i="8"/>
  <c r="E168" i="8"/>
  <c r="D166" i="8" l="1"/>
  <c r="E166" i="8" s="1"/>
  <c r="E68" i="14" l="1"/>
  <c r="E26" i="14"/>
  <c r="D26" i="14"/>
  <c r="C26" i="14"/>
  <c r="D96" i="14" l="1"/>
  <c r="D91" i="14"/>
  <c r="E15" i="21" l="1"/>
  <c r="E14" i="21" s="1"/>
  <c r="D15" i="21"/>
  <c r="D14" i="21" s="1"/>
  <c r="G14" i="21" s="1"/>
  <c r="C11" i="21"/>
  <c r="C10" i="21" s="1"/>
  <c r="F10" i="21" s="1"/>
  <c r="C15" i="21"/>
  <c r="F15" i="21" s="1"/>
  <c r="E11" i="21"/>
  <c r="E10" i="21" s="1"/>
  <c r="D11" i="21"/>
  <c r="G11" i="21" s="1"/>
  <c r="F30" i="25"/>
  <c r="D11" i="25"/>
  <c r="F12" i="25"/>
  <c r="D154" i="8"/>
  <c r="D153" i="8" s="1"/>
  <c r="C153" i="8"/>
  <c r="D30" i="25" s="1"/>
  <c r="G16" i="21"/>
  <c r="F16" i="21"/>
  <c r="G12" i="21"/>
  <c r="F12" i="21"/>
  <c r="E12" i="25" l="1"/>
  <c r="G12" i="25" s="1"/>
  <c r="E30" i="25"/>
  <c r="E153" i="8"/>
  <c r="F11" i="21"/>
  <c r="C14" i="21"/>
  <c r="F14" i="21" s="1"/>
  <c r="G15" i="21"/>
  <c r="D10" i="21"/>
  <c r="G10" i="21" s="1"/>
  <c r="E154" i="8"/>
  <c r="G24" i="25"/>
  <c r="G22" i="25"/>
  <c r="G17" i="25"/>
  <c r="G15" i="25"/>
  <c r="G30" i="25" l="1"/>
  <c r="C41" i="25" l="1"/>
  <c r="E23" i="25"/>
  <c r="D23" i="25"/>
  <c r="G23" i="25" s="1"/>
  <c r="E21" i="25"/>
  <c r="D21" i="25"/>
  <c r="D18" i="25"/>
  <c r="E16" i="25"/>
  <c r="D16" i="25"/>
  <c r="E14" i="25"/>
  <c r="D14" i="25"/>
  <c r="A1" i="25"/>
  <c r="D10" i="25" l="1"/>
  <c r="G16" i="25"/>
  <c r="G21" i="25"/>
  <c r="G14" i="25"/>
  <c r="H23" i="10" l="1"/>
  <c r="H22" i="10"/>
  <c r="G23" i="10"/>
  <c r="J23" i="10" s="1"/>
  <c r="G22" i="10"/>
  <c r="J22" i="10" s="1"/>
  <c r="F23" i="10"/>
  <c r="I23" i="10" s="1"/>
  <c r="F22" i="10"/>
  <c r="I22" i="10" s="1"/>
  <c r="C36" i="25" l="1"/>
  <c r="F20" i="25"/>
  <c r="C39" i="25"/>
  <c r="C34" i="25"/>
  <c r="C32" i="25"/>
  <c r="C11" i="25"/>
  <c r="G36" i="14"/>
  <c r="E13" i="14"/>
  <c r="F57" i="14"/>
  <c r="F107" i="14"/>
  <c r="F106" i="14"/>
  <c r="F103" i="14"/>
  <c r="F95" i="14"/>
  <c r="F93" i="14"/>
  <c r="F84" i="14"/>
  <c r="F78" i="14"/>
  <c r="F63" i="14"/>
  <c r="F38" i="14"/>
  <c r="F31" i="14"/>
  <c r="F30" i="14"/>
  <c r="F24" i="14"/>
  <c r="F19" i="14"/>
  <c r="F17" i="14"/>
  <c r="C21" i="25" l="1"/>
  <c r="F21" i="25" s="1"/>
  <c r="F22" i="25"/>
  <c r="C14" i="25"/>
  <c r="F14" i="25" s="1"/>
  <c r="F15" i="25"/>
  <c r="C16" i="25"/>
  <c r="F16" i="25" s="1"/>
  <c r="F17" i="25"/>
  <c r="C23" i="25"/>
  <c r="F23" i="25" s="1"/>
  <c r="F24" i="25"/>
  <c r="C13" i="14"/>
  <c r="F13" i="14" s="1"/>
  <c r="F14" i="14"/>
  <c r="C18" i="25"/>
  <c r="C55" i="14"/>
  <c r="F21" i="14"/>
  <c r="F16" i="14"/>
  <c r="F28" i="14"/>
  <c r="C10" i="25" l="1"/>
  <c r="C29" i="25"/>
  <c r="C28" i="25" s="1"/>
  <c r="E109" i="14" l="1"/>
  <c r="F109" i="14" s="1"/>
  <c r="E107" i="14"/>
  <c r="E106" i="14"/>
  <c r="E105" i="14"/>
  <c r="F105" i="14" s="1"/>
  <c r="E104" i="14"/>
  <c r="F104" i="14" s="1"/>
  <c r="E103" i="14"/>
  <c r="E102" i="14"/>
  <c r="F102" i="14" s="1"/>
  <c r="E98" i="14"/>
  <c r="F98" i="14" s="1"/>
  <c r="E95" i="14"/>
  <c r="E94" i="14"/>
  <c r="F94" i="14" s="1"/>
  <c r="E93" i="14"/>
  <c r="E90" i="14"/>
  <c r="F90" i="14" s="1"/>
  <c r="E89" i="14"/>
  <c r="F89" i="14" s="1"/>
  <c r="E88" i="14"/>
  <c r="F88" i="14" s="1"/>
  <c r="E87" i="14"/>
  <c r="F87" i="14" s="1"/>
  <c r="E86" i="14"/>
  <c r="F86" i="14" s="1"/>
  <c r="E85" i="14"/>
  <c r="F85" i="14" s="1"/>
  <c r="E84" i="14"/>
  <c r="E82" i="14"/>
  <c r="F82" i="14" s="1"/>
  <c r="E80" i="14"/>
  <c r="F80" i="14" s="1"/>
  <c r="E79" i="14"/>
  <c r="F79" i="14" s="1"/>
  <c r="E78" i="14"/>
  <c r="F77" i="14"/>
  <c r="E74" i="14"/>
  <c r="F74" i="14" s="1"/>
  <c r="F76" i="14"/>
  <c r="E75" i="14"/>
  <c r="F75" i="14" s="1"/>
  <c r="E73" i="14"/>
  <c r="F73" i="14" s="1"/>
  <c r="E72" i="14"/>
  <c r="F72" i="14" s="1"/>
  <c r="E70" i="14"/>
  <c r="F70" i="14" s="1"/>
  <c r="E69" i="14"/>
  <c r="F69" i="14" s="1"/>
  <c r="F68" i="14"/>
  <c r="E67" i="14"/>
  <c r="F67" i="14" s="1"/>
  <c r="F66" i="14"/>
  <c r="E65" i="14"/>
  <c r="F65" i="14" s="1"/>
  <c r="E63" i="14"/>
  <c r="E62" i="14"/>
  <c r="F62" i="14" s="1"/>
  <c r="F61" i="14"/>
  <c r="F60" i="14"/>
  <c r="F56" i="14"/>
  <c r="F54" i="14"/>
  <c r="F52" i="14"/>
  <c r="F51" i="14"/>
  <c r="F50" i="14"/>
  <c r="E55" i="14" l="1"/>
  <c r="F55" i="14" s="1"/>
  <c r="E108" i="14"/>
  <c r="E101" i="14"/>
  <c r="E97" i="14"/>
  <c r="E96" i="14" s="1"/>
  <c r="E92" i="14"/>
  <c r="E83" i="14"/>
  <c r="E81" i="14"/>
  <c r="E71" i="14"/>
  <c r="E64" i="14"/>
  <c r="E59" i="14"/>
  <c r="E53" i="14"/>
  <c r="E49" i="14"/>
  <c r="D99" i="14"/>
  <c r="G14" i="10" s="1"/>
  <c r="D47" i="14"/>
  <c r="E37" i="14"/>
  <c r="E36" i="14" s="1"/>
  <c r="E35" i="14" s="1"/>
  <c r="H11" i="10" s="1"/>
  <c r="E29" i="14"/>
  <c r="E23" i="14"/>
  <c r="E22" i="14" s="1"/>
  <c r="G22" i="14" s="1"/>
  <c r="E20" i="14"/>
  <c r="E18" i="14"/>
  <c r="E15" i="14"/>
  <c r="D35" i="14"/>
  <c r="E12" i="14" l="1"/>
  <c r="G13" i="10"/>
  <c r="D46" i="14"/>
  <c r="D12" i="18" s="1"/>
  <c r="G96" i="14"/>
  <c r="E91" i="14"/>
  <c r="G35" i="14"/>
  <c r="G11" i="10"/>
  <c r="J11" i="10" s="1"/>
  <c r="E48" i="14"/>
  <c r="G12" i="14"/>
  <c r="E100" i="14"/>
  <c r="E58" i="14"/>
  <c r="E25" i="14"/>
  <c r="G25" i="14" s="1"/>
  <c r="D11" i="14"/>
  <c r="E163" i="8"/>
  <c r="E149" i="8"/>
  <c r="E147" i="8"/>
  <c r="E125" i="8"/>
  <c r="E102" i="8"/>
  <c r="D163" i="8"/>
  <c r="D159" i="8"/>
  <c r="E159" i="8" s="1"/>
  <c r="D149" i="8"/>
  <c r="D147" i="8"/>
  <c r="D144" i="8"/>
  <c r="E144" i="8" s="1"/>
  <c r="D135" i="8"/>
  <c r="E135" i="8" s="1"/>
  <c r="D129" i="8"/>
  <c r="E129" i="8" s="1"/>
  <c r="D127" i="8"/>
  <c r="E127" i="8" s="1"/>
  <c r="D125" i="8"/>
  <c r="D108" i="8"/>
  <c r="E108" i="8" s="1"/>
  <c r="D106" i="8"/>
  <c r="E106" i="8" s="1"/>
  <c r="D102" i="8"/>
  <c r="D93" i="8"/>
  <c r="E93" i="8" s="1"/>
  <c r="D84" i="8"/>
  <c r="E84" i="8" s="1"/>
  <c r="D68" i="8"/>
  <c r="E68" i="8" s="1"/>
  <c r="D64" i="8"/>
  <c r="E64" i="8" s="1"/>
  <c r="D58" i="8"/>
  <c r="E58" i="8" s="1"/>
  <c r="D32" i="8"/>
  <c r="E32" i="8" s="1"/>
  <c r="D30" i="8"/>
  <c r="E30" i="8" s="1"/>
  <c r="D26" i="8"/>
  <c r="E26" i="8" s="1"/>
  <c r="D20" i="8"/>
  <c r="E20" i="8" s="1"/>
  <c r="C158" i="8"/>
  <c r="C146" i="8"/>
  <c r="C15" i="8" s="1"/>
  <c r="E15" i="8" s="1"/>
  <c r="C134" i="8"/>
  <c r="C105" i="8"/>
  <c r="C92" i="8"/>
  <c r="C63" i="8"/>
  <c r="C29" i="8"/>
  <c r="C10" i="8" s="1"/>
  <c r="C19" i="8"/>
  <c r="A1" i="8"/>
  <c r="A1" i="21"/>
  <c r="C152" i="8" l="1"/>
  <c r="D38" i="25"/>
  <c r="G10" i="10"/>
  <c r="G9" i="10" s="1"/>
  <c r="D10" i="14"/>
  <c r="C62" i="8"/>
  <c r="C18" i="8"/>
  <c r="C13" i="8"/>
  <c r="C28" i="8"/>
  <c r="D31" i="25"/>
  <c r="D29" i="25" s="1"/>
  <c r="D37" i="25"/>
  <c r="C11" i="8"/>
  <c r="D33" i="25"/>
  <c r="D32" i="25" s="1"/>
  <c r="C14" i="8"/>
  <c r="D40" i="25"/>
  <c r="D39" i="25" s="1"/>
  <c r="C12" i="8"/>
  <c r="D35" i="25"/>
  <c r="D34" i="25" s="1"/>
  <c r="E146" i="8"/>
  <c r="D42" i="25"/>
  <c r="D146" i="8"/>
  <c r="D15" i="8" s="1"/>
  <c r="G48" i="14"/>
  <c r="G91" i="14"/>
  <c r="E99" i="14"/>
  <c r="G100" i="14"/>
  <c r="E47" i="14"/>
  <c r="G58" i="14"/>
  <c r="D158" i="8"/>
  <c r="D92" i="8"/>
  <c r="E35" i="25" s="1"/>
  <c r="D63" i="8"/>
  <c r="E33" i="25" s="1"/>
  <c r="D134" i="8"/>
  <c r="E40" i="25" s="1"/>
  <c r="D105" i="8"/>
  <c r="D29" i="8"/>
  <c r="D10" i="8" s="1"/>
  <c r="D19" i="8"/>
  <c r="A1" i="18"/>
  <c r="E46" i="14" l="1"/>
  <c r="E38" i="25"/>
  <c r="F38" i="25" s="1"/>
  <c r="E19" i="25"/>
  <c r="C17" i="8"/>
  <c r="D13" i="8"/>
  <c r="E13" i="8" s="1"/>
  <c r="D152" i="8"/>
  <c r="E152" i="8" s="1"/>
  <c r="D36" i="25"/>
  <c r="G42" i="25"/>
  <c r="D41" i="25"/>
  <c r="G41" i="25" s="1"/>
  <c r="E42" i="25"/>
  <c r="E41" i="25" s="1"/>
  <c r="F41" i="25" s="1"/>
  <c r="E39" i="25"/>
  <c r="F40" i="25"/>
  <c r="G40" i="25"/>
  <c r="F42" i="25"/>
  <c r="E32" i="25"/>
  <c r="G33" i="25"/>
  <c r="F33" i="25"/>
  <c r="C9" i="8"/>
  <c r="C8" i="8" s="1"/>
  <c r="E34" i="25"/>
  <c r="G35" i="25"/>
  <c r="F35" i="25"/>
  <c r="E105" i="8"/>
  <c r="E37" i="25"/>
  <c r="E31" i="25"/>
  <c r="E29" i="8"/>
  <c r="G99" i="14"/>
  <c r="H14" i="10"/>
  <c r="J14" i="10" s="1"/>
  <c r="G47" i="14"/>
  <c r="H13" i="10"/>
  <c r="J13" i="10" s="1"/>
  <c r="E158" i="8"/>
  <c r="E134" i="8"/>
  <c r="D14" i="8"/>
  <c r="E14" i="8" s="1"/>
  <c r="D18" i="8"/>
  <c r="E19" i="8"/>
  <c r="E92" i="8"/>
  <c r="D12" i="8"/>
  <c r="E12" i="8" s="1"/>
  <c r="D62" i="8"/>
  <c r="E62" i="8" s="1"/>
  <c r="E11" i="8"/>
  <c r="E63" i="8"/>
  <c r="D28" i="8"/>
  <c r="E28" i="8" s="1"/>
  <c r="E10" i="8"/>
  <c r="G19" i="25" l="1"/>
  <c r="F19" i="25"/>
  <c r="E18" i="8"/>
  <c r="D17" i="8"/>
  <c r="D28" i="25"/>
  <c r="G38" i="25"/>
  <c r="E29" i="25"/>
  <c r="E13" i="25"/>
  <c r="E36" i="25"/>
  <c r="G37" i="25"/>
  <c r="F37" i="25"/>
  <c r="F34" i="25"/>
  <c r="G34" i="25"/>
  <c r="F32" i="25"/>
  <c r="G32" i="25"/>
  <c r="E33" i="14"/>
  <c r="F34" i="14"/>
  <c r="G31" i="25"/>
  <c r="F31" i="25"/>
  <c r="G39" i="25"/>
  <c r="F39" i="25"/>
  <c r="G46" i="14"/>
  <c r="E12" i="18"/>
  <c r="D9" i="8"/>
  <c r="A1" i="14"/>
  <c r="E9" i="8" l="1"/>
  <c r="D8" i="8"/>
  <c r="E8" i="8" s="1"/>
  <c r="E28" i="25"/>
  <c r="G20" i="25"/>
  <c r="E18" i="25"/>
  <c r="E11" i="25"/>
  <c r="G13" i="25"/>
  <c r="F13" i="25"/>
  <c r="F29" i="25"/>
  <c r="G29" i="25"/>
  <c r="E32" i="14"/>
  <c r="F36" i="25"/>
  <c r="G36" i="25"/>
  <c r="E17" i="8"/>
  <c r="F24" i="10"/>
  <c r="I24" i="10" s="1"/>
  <c r="G24" i="10"/>
  <c r="J24" i="10" s="1"/>
  <c r="H24" i="10"/>
  <c r="G12" i="10"/>
  <c r="H12" i="10"/>
  <c r="E10" i="25" l="1"/>
  <c r="F10" i="25" s="1"/>
  <c r="F28" i="25"/>
  <c r="G28" i="25"/>
  <c r="G18" i="25"/>
  <c r="F18" i="25"/>
  <c r="G11" i="25"/>
  <c r="F11" i="25"/>
  <c r="E11" i="14"/>
  <c r="E10" i="14" s="1"/>
  <c r="G32" i="14"/>
  <c r="J12" i="10"/>
  <c r="G15" i="10"/>
  <c r="G10" i="25" l="1"/>
  <c r="H10" i="10"/>
  <c r="G11" i="14"/>
  <c r="G26" i="10"/>
  <c r="G28" i="10" s="1"/>
  <c r="J10" i="10" l="1"/>
  <c r="H9" i="10"/>
  <c r="G10" i="14"/>
  <c r="C81" i="14"/>
  <c r="F81" i="14" s="1"/>
  <c r="C53" i="14"/>
  <c r="F53" i="14" s="1"/>
  <c r="C108" i="14"/>
  <c r="F108" i="14" s="1"/>
  <c r="C37" i="14"/>
  <c r="C33" i="14"/>
  <c r="C23" i="14"/>
  <c r="C18" i="14"/>
  <c r="F18" i="14" s="1"/>
  <c r="C20" i="14"/>
  <c r="F20" i="14" s="1"/>
  <c r="C97" i="14"/>
  <c r="C96" i="14" l="1"/>
  <c r="F96" i="14" s="1"/>
  <c r="F97" i="14"/>
  <c r="C22" i="14"/>
  <c r="F22" i="14" s="1"/>
  <c r="F23" i="14"/>
  <c r="C32" i="14"/>
  <c r="F32" i="14" s="1"/>
  <c r="F33" i="14"/>
  <c r="C36" i="14"/>
  <c r="F36" i="14" s="1"/>
  <c r="F37" i="14"/>
  <c r="J9" i="10"/>
  <c r="H15" i="10"/>
  <c r="C83" i="14"/>
  <c r="F83" i="14" s="1"/>
  <c r="F26" i="14"/>
  <c r="C49" i="14"/>
  <c r="F49" i="14" s="1"/>
  <c r="C29" i="14"/>
  <c r="F29" i="14" s="1"/>
  <c r="C92" i="14"/>
  <c r="C15" i="14"/>
  <c r="C101" i="14"/>
  <c r="C71" i="14"/>
  <c r="F71" i="14" s="1"/>
  <c r="C64" i="14"/>
  <c r="F64" i="14" s="1"/>
  <c r="C59" i="14"/>
  <c r="F59" i="14" s="1"/>
  <c r="C35" i="14" l="1"/>
  <c r="F35" i="14" s="1"/>
  <c r="C12" i="14"/>
  <c r="F12" i="14" s="1"/>
  <c r="F15" i="14"/>
  <c r="C91" i="14"/>
  <c r="F91" i="14" s="1"/>
  <c r="F92" i="14"/>
  <c r="C100" i="14"/>
  <c r="F100" i="14" s="1"/>
  <c r="F101" i="14"/>
  <c r="H26" i="10"/>
  <c r="H28" i="10" s="1"/>
  <c r="J15" i="10"/>
  <c r="C48" i="14"/>
  <c r="F48" i="14" s="1"/>
  <c r="C25" i="14"/>
  <c r="F25" i="14" s="1"/>
  <c r="C58" i="14"/>
  <c r="F58" i="14" s="1"/>
  <c r="G13" i="18"/>
  <c r="F13" i="18"/>
  <c r="F11" i="10" l="1"/>
  <c r="I11" i="10" s="1"/>
  <c r="C99" i="14"/>
  <c r="F99" i="14" s="1"/>
  <c r="D11" i="18"/>
  <c r="F14" i="10" l="1"/>
  <c r="I14" i="10" s="1"/>
  <c r="D10" i="18"/>
  <c r="C47" i="14"/>
  <c r="F47" i="14" l="1"/>
  <c r="C46" i="14"/>
  <c r="F46" i="14" s="1"/>
  <c r="F13" i="10"/>
  <c r="C11" i="18" l="1"/>
  <c r="C10" i="18" s="1"/>
  <c r="I13" i="10"/>
  <c r="F12" i="10"/>
  <c r="I12" i="10" s="1"/>
  <c r="C11" i="14" l="1"/>
  <c r="C10" i="14" s="1"/>
  <c r="F11" i="14" l="1"/>
  <c r="F10" i="10"/>
  <c r="F10" i="14"/>
  <c r="I10" i="10" l="1"/>
  <c r="F9" i="10"/>
  <c r="I9" i="10" l="1"/>
  <c r="F15" i="10"/>
  <c r="E11" i="18"/>
  <c r="F12" i="18"/>
  <c r="G12" i="18"/>
  <c r="F26" i="10" l="1"/>
  <c r="I15" i="10"/>
  <c r="E10" i="18"/>
  <c r="F11" i="18"/>
  <c r="G11" i="18"/>
  <c r="F28" i="10" l="1"/>
  <c r="F10" i="18"/>
  <c r="G10" i="18"/>
</calcChain>
</file>

<file path=xl/sharedStrings.xml><?xml version="1.0" encoding="utf-8"?>
<sst xmlns="http://schemas.openxmlformats.org/spreadsheetml/2006/main" count="523" uniqueCount="236">
  <si>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</si>
  <si>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</si>
  <si>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</si>
  <si>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</si>
  <si>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</si>
  <si>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</si>
  <si>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</si>
  <si>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</si>
  <si>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</si>
  <si>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</si>
  <si>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</si>
  <si>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</si>
  <si>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</si>
  <si>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</si>
  <si>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</si>
  <si>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</si>
  <si>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</si>
  <si>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</si>
  <si>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</si>
  <si>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</si>
  <si>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</si>
  <si>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</si>
  <si>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</si>
  <si>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</si>
  <si>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</si>
  <si>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</si>
  <si>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</si>
  <si>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</si>
  <si>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</si>
  <si>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</si>
  <si>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</si>
  <si>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</si>
  <si>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</si>
  <si>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</si>
  <si>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</si>
  <si>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</si>
  <si>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</si>
  <si>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</si>
  <si>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</si>
  <si>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</si>
  <si>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</si>
  <si>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</si>
  <si>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</si>
  <si>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Ostali nespomenuti rashodi poslovanja</t>
  </si>
  <si>
    <t>3431</t>
  </si>
  <si>
    <t>Bankarske usluge i usluge platnog prometa</t>
  </si>
  <si>
    <t>3433</t>
  </si>
  <si>
    <t>Zatezne kamate</t>
  </si>
  <si>
    <t>Prihodi od pruženih usluga</t>
  </si>
  <si>
    <t>Ostali nespomenuti prihodi</t>
  </si>
  <si>
    <t>Tekuće donacije</t>
  </si>
  <si>
    <t>Stambeni objekti</t>
  </si>
  <si>
    <t>3113</t>
  </si>
  <si>
    <t>Plaće za prekovremeni rad</t>
  </si>
  <si>
    <t>Ostali nespomenuti financijski rashodi</t>
  </si>
  <si>
    <t>4221</t>
  </si>
  <si>
    <t xml:space="preserve">Uredska oprema i namještaj                                                                          </t>
  </si>
  <si>
    <t>4241</t>
  </si>
  <si>
    <t>Knjige</t>
  </si>
  <si>
    <t>3291</t>
  </si>
  <si>
    <t>Instrumenti, uređaji i strojevi</t>
  </si>
  <si>
    <t>Ostali rashodi za zaposlene</t>
  </si>
  <si>
    <t>Materijal i sirovine</t>
  </si>
  <si>
    <t>Zakupnine i najamnine</t>
  </si>
  <si>
    <t>4227</t>
  </si>
  <si>
    <t>Uređaji, strojevi i oprema za ostale namjene</t>
  </si>
  <si>
    <t>Prihodi iz nadležnog proračuna za financiranje rashoda poslovanja</t>
  </si>
  <si>
    <t>Komunikacijska oprema</t>
  </si>
  <si>
    <t>Oprema za održavanje i zaštitu</t>
  </si>
  <si>
    <t>Sportska i glazbena oprema</t>
  </si>
  <si>
    <t>Kapitalne donacije</t>
  </si>
  <si>
    <t>INDEKS</t>
  </si>
  <si>
    <t>PRIHODI UKUPNO</t>
  </si>
  <si>
    <t>PRIHODI OD PRODAJE NEFINANCIJSKE IMOVINE</t>
  </si>
  <si>
    <t>RASHODI UKUPNO</t>
  </si>
  <si>
    <t>RASHODI ZA NABAVU NEFINANCIJSKE IMOVINE</t>
  </si>
  <si>
    <t>Plaće za redovan rad</t>
  </si>
  <si>
    <t>Doprinosi za zdravstveno osiguranje</t>
  </si>
  <si>
    <t>Pomoći iz inozemstva i od subjekata unutar općeg proračuna</t>
  </si>
  <si>
    <t>Prihodi od upr.i admin.pristojbi, pristojbi po posebnim propisima i naknada</t>
  </si>
  <si>
    <t>Prihodi od prodaje proizvoda i robe te pruženih usluga i prihodi od donacija</t>
  </si>
  <si>
    <t>Prihodi od nadležnog proračuna i od HZZO temeljem ugovornih obveza</t>
  </si>
  <si>
    <t>Prihodi od prodaje nefinancijske imovine</t>
  </si>
  <si>
    <t>Prihodi od prodaje proizvedene dugotrajne imovine</t>
  </si>
  <si>
    <t>UKUPNO PRIHODI</t>
  </si>
  <si>
    <t>RASHODI POSLOVANJA</t>
  </si>
  <si>
    <t>Rashodi za zaposlene</t>
  </si>
  <si>
    <t>Materijalni rashodi</t>
  </si>
  <si>
    <t>Financijski  rashodi</t>
  </si>
  <si>
    <t>Rashodi za nabavu proizvedene dugotrajne  imovine</t>
  </si>
  <si>
    <t>UKUPNO RASHODI</t>
  </si>
  <si>
    <t>Tekući prijenosi između proračunskih korisnika istog proračuna</t>
  </si>
  <si>
    <t>OPĆI PRIHODI I PRIMICI</t>
  </si>
  <si>
    <t>VLASTITI PRIHODI</t>
  </si>
  <si>
    <t>POMOĆI</t>
  </si>
  <si>
    <t>DONACIJE</t>
  </si>
  <si>
    <t>Tekuće pomoći iz državnog proračuna temeljem prijenosa EU sredstava</t>
  </si>
  <si>
    <t>Službena radna i zaštitna odjeća i obuća</t>
  </si>
  <si>
    <t>Troškovi sudskih postupaka</t>
  </si>
  <si>
    <t>PRIHODI ZA POSEBNE NAMJENE</t>
  </si>
  <si>
    <t>Plaća za posebne uvjete rada</t>
  </si>
  <si>
    <t>5 (4/2*100)</t>
  </si>
  <si>
    <t>6 (4/3*100)</t>
  </si>
  <si>
    <t>3.1.</t>
  </si>
  <si>
    <t>4.2.</t>
  </si>
  <si>
    <t>5.3.</t>
  </si>
  <si>
    <t>6.2.</t>
  </si>
  <si>
    <t>7.2.</t>
  </si>
  <si>
    <t>5.1.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</si>
  <si>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</si>
  <si>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</si>
  <si>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</si>
  <si>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</si>
  <si>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</si>
  <si>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</si>
  <si>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Naknade za rad predstavničkih i izvršnih tijela, povjer.</t>
  </si>
  <si>
    <t>Vlastiti prihodi</t>
  </si>
  <si>
    <t>Prihodi za posebne namjene</t>
  </si>
  <si>
    <t>Donacije</t>
  </si>
  <si>
    <t xml:space="preserve">Program 6000 </t>
  </si>
  <si>
    <t>Odgoj i obrazovanje</t>
  </si>
  <si>
    <t>Srednje školstvo-rashodi za zaposlene</t>
  </si>
  <si>
    <t xml:space="preserve">Aktivnost A600003 </t>
  </si>
  <si>
    <t>Izvor 5.3.</t>
  </si>
  <si>
    <t>OPĆI PRIHODI I PRIMICI (DEC.SREDSTVA)</t>
  </si>
  <si>
    <t>Financijski rashodi</t>
  </si>
  <si>
    <t>Srednje školstvo-redovno poslovanje po minimalnom standardu</t>
  </si>
  <si>
    <t xml:space="preserve">Aktivnost A600004 </t>
  </si>
  <si>
    <t xml:space="preserve">Aktivnost A600007 </t>
  </si>
  <si>
    <t>Financiranje iznad minimalnog standarda-srednje školstvo</t>
  </si>
  <si>
    <t>Izvor 3.1.</t>
  </si>
  <si>
    <t>Izvor 4.2.</t>
  </si>
  <si>
    <t>Izvor 6.2.</t>
  </si>
  <si>
    <t>Rashodi za nabavu proizv.dugotrajne imovine</t>
  </si>
  <si>
    <t xml:space="preserve">Izvor 7.2. </t>
  </si>
  <si>
    <t>Izvor: 5.1.</t>
  </si>
  <si>
    <t>PRIHODI POSLOVANJA</t>
  </si>
  <si>
    <t>Pomoći proračunskim korisnicima iz proračuna koji im nije nadležan</t>
  </si>
  <si>
    <t>Prihodi po posebnim propisima</t>
  </si>
  <si>
    <t xml:space="preserve">Prihodi od prodaje proizvoda i robe te pruženih usluga </t>
  </si>
  <si>
    <t>Pomoći temeljem prijenosa EU sredstava</t>
  </si>
  <si>
    <t>Prijenosi između proračunskih korisnika istog proračuna</t>
  </si>
  <si>
    <t>Donacije od pravnih i fizičkih osoba izvan općeg proračuna</t>
  </si>
  <si>
    <t>Prihodi iz nadležnog proračuna za financiranje redovne djelatnosti proračunskih korisnika</t>
  </si>
  <si>
    <t>Tekuće pomoći proračunskim korisnicima iz proračuna koji im nije nadležan</t>
  </si>
  <si>
    <t>Kapitalne pomoći proračunskim korisnicam iz proračuna koji im nije nadležan</t>
  </si>
  <si>
    <t>Prihodi od prodaje građevinskih objekata</t>
  </si>
  <si>
    <t>Plaće (bruto)</t>
  </si>
  <si>
    <t>Plaće za posebne uvjete rada</t>
  </si>
  <si>
    <t>Doprinosi na plaće</t>
  </si>
  <si>
    <t>Naknade troškova zaposlenima</t>
  </si>
  <si>
    <t>Rashodi za materijal i energiju</t>
  </si>
  <si>
    <t>Rashodi za usluge</t>
  </si>
  <si>
    <t>Ostali financijski rashodi</t>
  </si>
  <si>
    <t>Postrojenja i oprema</t>
  </si>
  <si>
    <t>Uredska oprema i namještaj</t>
  </si>
  <si>
    <t>Knjige, umjetnička djela i ostale izložbene vrijednosti</t>
  </si>
  <si>
    <t>Naknade za rad predstavničkih i izvršnih tijela, povjerenstava i sl.</t>
  </si>
  <si>
    <t>Doprinosi za obvezno osiguranje u slučaju nezaposlenosti</t>
  </si>
  <si>
    <t>Ostali rashodi</t>
  </si>
  <si>
    <t>Tekuće donacije u naravi</t>
  </si>
  <si>
    <t>I. OPĆI DIO</t>
  </si>
  <si>
    <t>A) SAŽETAK RAČUNA PRIHODA I RASHODA</t>
  </si>
  <si>
    <t>EUR</t>
  </si>
  <si>
    <t>B) SAŽETAK RAČUNA FINANCIRANJA</t>
  </si>
  <si>
    <t>VIŠAK/MANJAK + NETO FINANCIRANJE</t>
  </si>
  <si>
    <t>BROJČANA OZNAKA I NAZIV</t>
  </si>
  <si>
    <t>RAZLIKA PRIHODI/RASHODI - VIŠAK / MANJAK</t>
  </si>
  <si>
    <t>RAZLIKA PRIMICI/IZDACI - NETO FINANCIRANJE</t>
  </si>
  <si>
    <t>5=4/2*100</t>
  </si>
  <si>
    <t>6=4/3*100</t>
  </si>
  <si>
    <t>09</t>
  </si>
  <si>
    <t>092</t>
  </si>
  <si>
    <t>096</t>
  </si>
  <si>
    <t>Obrazovanje</t>
  </si>
  <si>
    <t>Srednjoškolsko obrazovanje</t>
  </si>
  <si>
    <t>Dodatne usluge u obrazovanju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</si>
  <si>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</si>
  <si>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</si>
  <si>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</si>
  <si>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</si>
  <si>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</si>
  <si>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</si>
  <si>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II. POSEBNI DIO</t>
  </si>
  <si>
    <t>IZVJEŠTAJ PO PROGRAMSKOJ KLASIFIKACIJI</t>
  </si>
  <si>
    <t>4= 3/2*100</t>
  </si>
  <si>
    <t>IZVORI FINANCIRANJA UKUPNO</t>
  </si>
  <si>
    <t>Opći prihodi i primici</t>
  </si>
  <si>
    <t xml:space="preserve">Pomoći </t>
  </si>
  <si>
    <t>ELEKTROTEHNIČKA I EKONOMSKA ŠKOLA</t>
  </si>
  <si>
    <t>Aktivnost A600018</t>
  </si>
  <si>
    <t>S osmijehom u školu 6</t>
  </si>
  <si>
    <t>Tekuće pomoći od institucija i tijela EU</t>
  </si>
  <si>
    <t>Pomoći od međ.organizacija te institucija i tijela EU</t>
  </si>
  <si>
    <t>A) RAČUN PRIHODA I RASHODA</t>
  </si>
  <si>
    <t xml:space="preserve">A) RAČUN PRIHODA I RASHODA </t>
  </si>
  <si>
    <t>B) RAČUN FINANCIRANJA</t>
  </si>
  <si>
    <t>PRIJENOS VIŠKA/MANJKA U SLIJEDEĆU GODINU</t>
  </si>
  <si>
    <t>Izvor: 1.1.</t>
  </si>
  <si>
    <t>1.1.</t>
  </si>
  <si>
    <t>Prihodi od prodaje proizvoda i robe</t>
  </si>
  <si>
    <t>Izvor 1.1.</t>
  </si>
  <si>
    <t>POMOĆI - PK</t>
  </si>
  <si>
    <t>VLASTITI PRIHODI - PK</t>
  </si>
  <si>
    <t>PRIHODI ZA POSEBNE NAMJENE - PK</t>
  </si>
  <si>
    <t>PRIHODI OD PRODAJE NEFINANCIJSKE IMOVINE-PK</t>
  </si>
  <si>
    <t>DONACIJE - PK</t>
  </si>
  <si>
    <t>Aktivnost A600038</t>
  </si>
  <si>
    <t>S osmijehom u školu 7</t>
  </si>
  <si>
    <t xml:space="preserve">OSTVARENJE/      IZVRŠENJE 2024                  </t>
  </si>
  <si>
    <t>OSTVARENJE/IZVRŠENJE   2023</t>
  </si>
  <si>
    <t>OSTVARENJE/IZVRŠENJE    2024</t>
  </si>
  <si>
    <t>OSTVARENJE/IZVRŠENJE    2023</t>
  </si>
  <si>
    <t>OSTVARENJE/IZVRŠENJE   2024</t>
  </si>
  <si>
    <t>A1. IZVJEŠTAJ O PRIHODIMA I RASHODIMA PREMA EKONOMSKOJ KLASIFIKACIJI</t>
  </si>
  <si>
    <t>A2. IZVJEŠTAJ O PRIHODIMA I RASHODIMA PREMA IZVORIMA FINANCIRANJA</t>
  </si>
  <si>
    <t>Opći prihodi i primici (decentralizirana sredstva)</t>
  </si>
  <si>
    <t>POMOĆI - BPŽ</t>
  </si>
  <si>
    <t>Vlastiti prihodi - PK</t>
  </si>
  <si>
    <t>Prihodi za posebne namjene- PK</t>
  </si>
  <si>
    <t>Donacije - PK</t>
  </si>
  <si>
    <t>Prihodi od prodaje nefinancijske imovine - PK</t>
  </si>
  <si>
    <t>Pomoći - BPŽ</t>
  </si>
  <si>
    <t>Pomoći - PK</t>
  </si>
  <si>
    <t>A3. IZVJEŠTAJ O RASHODIMA PREMA FUNKCIJSKOJ KLASIFIKACIJI</t>
  </si>
  <si>
    <t>B.1  IZVJEŠTAJ RAČUNA FINANCIRANJA PREMA EKONOMSKOJ KLASIFIKACIJI</t>
  </si>
  <si>
    <t>B.2  IZVJEŠTAJ RAČUNA FINANCIRANJA PREMA IZVORIMA FINANCIRANJA</t>
  </si>
  <si>
    <t>IZVJEŠTAJ O IZVRŠENJU FINANCIJSKOG PLANA ELEKTROTEHNIČKE I EKONOMSKE ŠKOLE NOVA GRADIŠKA ZA 2024. GODINU</t>
  </si>
  <si>
    <t>IZVORNI PLAN/REBALANS 2024</t>
  </si>
  <si>
    <t>IZVORNI PLAN/ REBALANS 2024</t>
  </si>
  <si>
    <t>UR.BROJ: 2178-15-5-25-1</t>
  </si>
  <si>
    <t>PRENESENI VIŠAK/MANJAK IZ PRETHODNE GODINE</t>
  </si>
  <si>
    <t>KLASA: 400-02/25-01/1</t>
  </si>
  <si>
    <t>Predsjednik školskog odbora:</t>
  </si>
  <si>
    <t>Zdenko Lukačević, prof.</t>
  </si>
  <si>
    <t>Godišnji izvještaj o izvršenju financijskog plana za 2024. godinu usvojen na 29. sjednici Školskog odbora održanoj dana 05.03.2025.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</si>
</sst>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_ ;\-#,##0.00\ "/>
  </numFmts>
  <fonts count="27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6"/>
      <name val="Arial"/>
      <family val="2"/>
      <charset val="238"/>
    </font>
    <font>
      <sz val="8"/>
      <color indexed="1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FF"/>
        <bgColor indexed="0"/>
      </patternFill>
    </fill>
    <fill>
      <patternFill patternType="solid">
        <fgColor rgb="FF0066FF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9" fillId="0" borderId="0" xfId="0" applyFont="1" applyFill="1" applyAlignment="1"/>
    <xf numFmtId="0" fontId="7" fillId="0" borderId="3" xfId="0" applyFont="1" applyFill="1" applyBorder="1" applyAlignment="1" applyProtection="1">
      <alignment wrapText="1" readingOrder="1"/>
      <protection locked="0"/>
    </xf>
    <xf numFmtId="0" fontId="0" fillId="0" borderId="0" xfId="0" applyFill="1" applyAlignment="1"/>
    <xf numFmtId="0" fontId="10" fillId="0" borderId="0" xfId="0" applyFont="1" applyFill="1" applyAlignment="1"/>
    <xf numFmtId="0" fontId="1" fillId="0" borderId="0" xfId="0" applyFont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10" fillId="0" borderId="3" xfId="0" applyFont="1" applyFill="1" applyBorder="1" applyAlignment="1" applyProtection="1">
      <alignment horizontal="left" wrapText="1" readingOrder="1"/>
      <protection locked="0"/>
    </xf>
    <xf numFmtId="0" fontId="7" fillId="0" borderId="3" xfId="0" applyFont="1" applyFill="1" applyBorder="1" applyAlignment="1" applyProtection="1">
      <alignment horizontal="left" wrapText="1" readingOrder="1"/>
      <protection locked="0"/>
    </xf>
    <xf numFmtId="0" fontId="7" fillId="0" borderId="4" xfId="0" applyFont="1" applyFill="1" applyBorder="1" applyAlignment="1" applyProtection="1">
      <alignment wrapText="1" readingOrder="1"/>
      <protection locked="0"/>
    </xf>
    <xf numFmtId="0" fontId="0" fillId="0" borderId="0" xfId="0" applyAlignment="1"/>
    <xf numFmtId="4" fontId="7" fillId="0" borderId="4" xfId="0" applyNumberFormat="1" applyFont="1" applyFill="1" applyBorder="1" applyAlignment="1" applyProtection="1">
      <protection locked="0"/>
    </xf>
    <xf numFmtId="0" fontId="0" fillId="0" borderId="0" xfId="0" applyAlignment="1"/>
    <xf numFmtId="0" fontId="10" fillId="0" borderId="0" xfId="0" applyFont="1"/>
    <xf numFmtId="0" fontId="4" fillId="0" borderId="0" xfId="0" applyNumberFormat="1" applyFont="1" applyFill="1" applyBorder="1" applyAlignment="1" applyProtection="1"/>
    <xf numFmtId="0" fontId="15" fillId="0" borderId="0" xfId="0" applyFont="1" applyAlignment="1">
      <alignment vertical="center"/>
    </xf>
    <xf numFmtId="0" fontId="6" fillId="0" borderId="3" xfId="0" applyFont="1" applyFill="1" applyBorder="1" applyAlignment="1" applyProtection="1">
      <alignment horizontal="left" wrapText="1" readingOrder="1"/>
      <protection locked="0"/>
    </xf>
    <xf numFmtId="4" fontId="6" fillId="0" borderId="4" xfId="0" applyNumberFormat="1" applyFont="1" applyFill="1" applyBorder="1" applyAlignment="1" applyProtection="1">
      <protection locked="0"/>
    </xf>
    <xf numFmtId="4" fontId="6" fillId="0" borderId="4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>
      <alignment horizontal="left"/>
    </xf>
    <xf numFmtId="0" fontId="7" fillId="0" borderId="4" xfId="0" applyFont="1" applyFill="1" applyBorder="1" applyAlignment="1" applyProtection="1">
      <alignment horizontal="left" wrapText="1" readingOrder="1"/>
      <protection locked="0"/>
    </xf>
    <xf numFmtId="0" fontId="7" fillId="0" borderId="3" xfId="0" applyFont="1" applyFill="1" applyBorder="1" applyAlignment="1" applyProtection="1">
      <alignment horizontal="left" vertical="center" wrapText="1" readingOrder="1"/>
      <protection locked="0"/>
    </xf>
    <xf numFmtId="0" fontId="7" fillId="0" borderId="6" xfId="0" applyFont="1" applyFill="1" applyBorder="1" applyAlignment="1" applyProtection="1">
      <alignment wrapText="1" readingOrder="1"/>
      <protection locked="0"/>
    </xf>
    <xf numFmtId="4" fontId="7" fillId="0" borderId="6" xfId="0" applyNumberFormat="1" applyFont="1" applyFill="1" applyBorder="1" applyAlignment="1" applyProtection="1">
      <protection locked="0"/>
    </xf>
    <xf numFmtId="0" fontId="0" fillId="0" borderId="0" xfId="0" applyFill="1" applyAlignment="1">
      <alignment vertical="center"/>
    </xf>
    <xf numFmtId="4" fontId="9" fillId="0" borderId="4" xfId="0" applyNumberFormat="1" applyFont="1" applyFill="1" applyBorder="1" applyAlignment="1"/>
    <xf numFmtId="0" fontId="9" fillId="0" borderId="3" xfId="0" applyFont="1" applyFill="1" applyBorder="1" applyAlignment="1" applyProtection="1">
      <alignment horizontal="left" wrapText="1" readingOrder="1"/>
      <protection locked="0"/>
    </xf>
    <xf numFmtId="0" fontId="6" fillId="0" borderId="3" xfId="0" applyFont="1" applyFill="1" applyBorder="1" applyAlignment="1" applyProtection="1">
      <alignment horizontal="left" vertical="center" wrapText="1" readingOrder="1"/>
      <protection locked="0"/>
    </xf>
    <xf numFmtId="4" fontId="9" fillId="0" borderId="4" xfId="0" applyNumberFormat="1" applyFont="1" applyFill="1" applyBorder="1" applyAlignment="1" applyProtection="1">
      <protection locked="0"/>
    </xf>
    <xf numFmtId="4" fontId="10" fillId="0" borderId="4" xfId="0" applyNumberFormat="1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alignment wrapText="1" readingOrder="1"/>
      <protection locked="0"/>
    </xf>
    <xf numFmtId="0" fontId="9" fillId="0" borderId="4" xfId="0" applyFont="1" applyFill="1" applyBorder="1" applyAlignment="1"/>
    <xf numFmtId="0" fontId="9" fillId="0" borderId="4" xfId="0" applyFont="1" applyFill="1" applyBorder="1" applyAlignment="1" applyProtection="1">
      <alignment wrapText="1" readingOrder="1"/>
      <protection locked="0"/>
    </xf>
    <xf numFmtId="0" fontId="10" fillId="0" borderId="4" xfId="0" applyFont="1" applyFill="1" applyBorder="1" applyAlignment="1" applyProtection="1">
      <alignment wrapText="1" readingOrder="1"/>
      <protection locked="0"/>
    </xf>
    <xf numFmtId="0" fontId="6" fillId="0" borderId="4" xfId="0" applyFont="1" applyFill="1" applyBorder="1" applyAlignment="1" applyProtection="1">
      <alignment readingOrder="1"/>
      <protection locked="0"/>
    </xf>
    <xf numFmtId="4" fontId="6" fillId="0" borderId="4" xfId="0" applyNumberFormat="1" applyFont="1" applyFill="1" applyBorder="1" applyAlignment="1" applyProtection="1">
      <alignment wrapText="1" readingOrder="1"/>
      <protection locked="0"/>
    </xf>
    <xf numFmtId="0" fontId="7" fillId="0" borderId="4" xfId="0" applyFont="1" applyFill="1" applyBorder="1" applyAlignment="1" applyProtection="1">
      <alignment horizontal="left" readingOrder="1"/>
      <protection locked="0"/>
    </xf>
    <xf numFmtId="0" fontId="10" fillId="0" borderId="0" xfId="0" applyFont="1" applyBorder="1"/>
    <xf numFmtId="0" fontId="10" fillId="0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4" xfId="0" applyFont="1" applyFill="1" applyBorder="1" applyAlignment="1">
      <alignment horizontal="left" vertical="center" wrapText="1" readingOrder="1"/>
    </xf>
    <xf numFmtId="0" fontId="10" fillId="0" borderId="0" xfId="0" applyFont="1" applyBorder="1" applyAlignment="1">
      <alignment horizontal="left" vertical="center" readingOrder="1"/>
    </xf>
    <xf numFmtId="0" fontId="9" fillId="0" borderId="3" xfId="0" applyFont="1" applyFill="1" applyBorder="1" applyAlignment="1" applyProtection="1">
      <alignment horizontal="center" vertical="center" wrapText="1" readingOrder="1"/>
      <protection locked="0"/>
    </xf>
    <xf numFmtId="0" fontId="13" fillId="0" borderId="0" xfId="0" applyNumberFormat="1" applyFont="1" applyFill="1" applyBorder="1" applyAlignment="1" applyProtection="1">
      <alignment horizontal="left" vertical="center" readingOrder="1"/>
    </xf>
    <xf numFmtId="0" fontId="4" fillId="0" borderId="3" xfId="0" applyNumberFormat="1" applyFont="1" applyFill="1" applyBorder="1" applyAlignment="1" applyProtection="1">
      <alignment horizontal="center" vertical="center" readingOrder="1"/>
    </xf>
    <xf numFmtId="0" fontId="4" fillId="0" borderId="4" xfId="0" applyNumberFormat="1" applyFont="1" applyFill="1" applyBorder="1" applyAlignment="1" applyProtection="1">
      <alignment horizontal="left" vertical="center" wrapText="1" readingOrder="1"/>
    </xf>
    <xf numFmtId="0" fontId="4" fillId="0" borderId="0" xfId="0" applyNumberFormat="1" applyFont="1" applyFill="1" applyBorder="1" applyAlignment="1" applyProtection="1">
      <alignment horizontal="left" vertical="center" readingOrder="1"/>
    </xf>
    <xf numFmtId="0" fontId="11" fillId="4" borderId="3" xfId="0" applyNumberFormat="1" applyFont="1" applyFill="1" applyBorder="1" applyAlignment="1" applyProtection="1">
      <alignment horizontal="center" vertical="center"/>
    </xf>
    <xf numFmtId="0" fontId="11" fillId="4" borderId="4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11" fillId="5" borderId="5" xfId="0" applyNumberFormat="1" applyFont="1" applyFill="1" applyBorder="1" applyAlignment="1" applyProtection="1">
      <alignment horizontal="center" vertical="center"/>
    </xf>
    <xf numFmtId="0" fontId="11" fillId="5" borderId="6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165" fontId="10" fillId="0" borderId="0" xfId="1" applyNumberFormat="1" applyFont="1" applyBorder="1" applyAlignment="1">
      <alignment horizontal="right"/>
    </xf>
    <xf numFmtId="165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vertical="center"/>
    </xf>
    <xf numFmtId="0" fontId="15" fillId="0" borderId="0" xfId="0" applyFont="1" applyBorder="1"/>
    <xf numFmtId="1" fontId="14" fillId="0" borderId="7" xfId="1" applyNumberFormat="1" applyFont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165" fontId="11" fillId="4" borderId="2" xfId="1" applyNumberFormat="1" applyFont="1" applyFill="1" applyBorder="1" applyAlignment="1">
      <alignment horizontal="right" vertical="center"/>
    </xf>
    <xf numFmtId="165" fontId="10" fillId="0" borderId="4" xfId="1" applyNumberFormat="1" applyFont="1" applyBorder="1" applyAlignment="1">
      <alignment horizontal="right" vertical="center" readingOrder="1"/>
    </xf>
    <xf numFmtId="165" fontId="4" fillId="0" borderId="4" xfId="1" applyNumberFormat="1" applyFont="1" applyFill="1" applyBorder="1" applyAlignment="1" applyProtection="1">
      <alignment horizontal="right" vertical="center" readingOrder="1"/>
    </xf>
    <xf numFmtId="165" fontId="11" fillId="5" borderId="6" xfId="1" applyNumberFormat="1" applyFont="1" applyFill="1" applyBorder="1" applyAlignment="1" applyProtection="1">
      <alignment horizontal="right" vertical="center"/>
    </xf>
    <xf numFmtId="0" fontId="4" fillId="0" borderId="4" xfId="0" applyNumberFormat="1" applyFont="1" applyFill="1" applyBorder="1" applyAlignment="1" applyProtection="1">
      <alignment vertical="center" wrapText="1"/>
    </xf>
    <xf numFmtId="165" fontId="4" fillId="0" borderId="4" xfId="1" applyNumberFormat="1" applyFont="1" applyFill="1" applyBorder="1" applyAlignment="1" applyProtection="1">
      <alignment horizontal="right"/>
    </xf>
    <xf numFmtId="0" fontId="11" fillId="4" borderId="4" xfId="0" applyNumberFormat="1" applyFont="1" applyFill="1" applyBorder="1" applyAlignment="1" applyProtection="1">
      <alignment vertical="center" wrapText="1"/>
    </xf>
    <xf numFmtId="165" fontId="11" fillId="4" borderId="4" xfId="1" applyNumberFormat="1" applyFont="1" applyFill="1" applyBorder="1" applyAlignment="1" applyProtection="1">
      <alignment horizontal="right" vertical="center"/>
    </xf>
    <xf numFmtId="4" fontId="3" fillId="0" borderId="7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 applyProtection="1"/>
    <xf numFmtId="4" fontId="10" fillId="0" borderId="0" xfId="1" applyNumberFormat="1" applyFont="1" applyBorder="1" applyAlignment="1">
      <alignment horizontal="right"/>
    </xf>
    <xf numFmtId="4" fontId="10" fillId="0" borderId="0" xfId="0" applyNumberFormat="1" applyFont="1" applyBorder="1"/>
    <xf numFmtId="4" fontId="14" fillId="0" borderId="7" xfId="1" applyNumberFormat="1" applyFont="1" applyBorder="1" applyAlignment="1" applyProtection="1">
      <alignment horizontal="center" vertical="center"/>
      <protection locked="0"/>
    </xf>
    <xf numFmtId="4" fontId="11" fillId="4" borderId="9" xfId="2" applyNumberFormat="1" applyFont="1" applyFill="1" applyBorder="1" applyAlignment="1">
      <alignment horizontal="right" vertical="center"/>
    </xf>
    <xf numFmtId="4" fontId="10" fillId="0" borderId="10" xfId="2" applyNumberFormat="1" applyFont="1" applyBorder="1" applyAlignment="1">
      <alignment horizontal="right" vertical="center" readingOrder="1"/>
    </xf>
    <xf numFmtId="4" fontId="4" fillId="0" borderId="10" xfId="2" applyNumberFormat="1" applyFont="1" applyFill="1" applyBorder="1" applyAlignment="1" applyProtection="1">
      <alignment horizontal="right" vertical="center" readingOrder="1"/>
    </xf>
    <xf numFmtId="4" fontId="11" fillId="4" borderId="10" xfId="2" applyNumberFormat="1" applyFont="1" applyFill="1" applyBorder="1" applyAlignment="1" applyProtection="1">
      <alignment horizontal="right" vertical="center"/>
    </xf>
    <xf numFmtId="4" fontId="11" fillId="5" borderId="6" xfId="1" applyNumberFormat="1" applyFont="1" applyFill="1" applyBorder="1" applyAlignment="1" applyProtection="1">
      <alignment horizontal="right" vertical="center"/>
    </xf>
    <xf numFmtId="4" fontId="11" fillId="5" borderId="11" xfId="2" applyNumberFormat="1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horizontal="right"/>
    </xf>
    <xf numFmtId="4" fontId="4" fillId="0" borderId="10" xfId="2" applyNumberFormat="1" applyFont="1" applyFill="1" applyBorder="1" applyAlignment="1" applyProtection="1">
      <alignment horizontal="right"/>
    </xf>
    <xf numFmtId="4" fontId="0" fillId="0" borderId="0" xfId="0" applyNumberFormat="1" applyAlignment="1"/>
    <xf numFmtId="4" fontId="14" fillId="0" borderId="7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165" fontId="10" fillId="0" borderId="4" xfId="1" applyNumberFormat="1" applyFont="1" applyBorder="1" applyAlignment="1">
      <alignment horizontal="right" vertical="center"/>
    </xf>
    <xf numFmtId="4" fontId="10" fillId="0" borderId="10" xfId="2" applyNumberFormat="1" applyFont="1" applyBorder="1" applyAlignment="1">
      <alignment horizontal="right" vertical="center"/>
    </xf>
    <xf numFmtId="0" fontId="13" fillId="0" borderId="3" xfId="0" applyNumberFormat="1" applyFont="1" applyFill="1" applyBorder="1" applyAlignment="1" applyProtection="1">
      <alignment horizontal="center" vertical="center" readingOrder="1"/>
    </xf>
    <xf numFmtId="0" fontId="13" fillId="0" borderId="4" xfId="0" applyNumberFormat="1" applyFont="1" applyFill="1" applyBorder="1" applyAlignment="1" applyProtection="1">
      <alignment horizontal="left" vertical="center" wrapText="1" readingOrder="1"/>
    </xf>
    <xf numFmtId="165" fontId="13" fillId="0" borderId="4" xfId="1" applyNumberFormat="1" applyFont="1" applyFill="1" applyBorder="1" applyAlignment="1" applyProtection="1">
      <alignment horizontal="right" vertical="center" readingOrder="1"/>
    </xf>
    <xf numFmtId="4" fontId="13" fillId="0" borderId="10" xfId="2" applyNumberFormat="1" applyFont="1" applyFill="1" applyBorder="1" applyAlignment="1" applyProtection="1">
      <alignment horizontal="right" vertical="center" readingOrder="1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vertical="center" wrapText="1"/>
    </xf>
    <xf numFmtId="165" fontId="13" fillId="0" borderId="4" xfId="1" applyNumberFormat="1" applyFont="1" applyFill="1" applyBorder="1" applyAlignment="1" applyProtection="1">
      <alignment horizontal="right" vertical="center"/>
    </xf>
    <xf numFmtId="4" fontId="13" fillId="0" borderId="10" xfId="2" applyNumberFormat="1" applyFont="1" applyFill="1" applyBorder="1" applyAlignment="1" applyProtection="1">
      <alignment horizontal="right" vertical="center"/>
    </xf>
    <xf numFmtId="165" fontId="13" fillId="0" borderId="4" xfId="1" applyNumberFormat="1" applyFont="1" applyFill="1" applyBorder="1" applyAlignment="1" applyProtection="1">
      <alignment horizontal="right"/>
    </xf>
    <xf numFmtId="4" fontId="13" fillId="0" borderId="10" xfId="2" applyNumberFormat="1" applyFont="1" applyFill="1" applyBorder="1" applyAlignment="1" applyProtection="1">
      <alignment horizontal="right"/>
    </xf>
    <xf numFmtId="4" fontId="10" fillId="0" borderId="4" xfId="0" applyNumberFormat="1" applyFont="1" applyFill="1" applyBorder="1" applyAlignment="1">
      <alignment horizontal="right" vertical="center" wrapText="1" readingOrder="1"/>
    </xf>
    <xf numFmtId="0" fontId="13" fillId="0" borderId="3" xfId="0" applyNumberFormat="1" applyFont="1" applyFill="1" applyBorder="1" applyAlignment="1" applyProtection="1">
      <alignment horizontal="left" vertical="center"/>
    </xf>
    <xf numFmtId="165" fontId="9" fillId="0" borderId="4" xfId="1" applyNumberFormat="1" applyFont="1" applyFill="1" applyBorder="1" applyAlignment="1" applyProtection="1">
      <alignment horizontal="right"/>
    </xf>
    <xf numFmtId="0" fontId="1" fillId="0" borderId="0" xfId="0" applyFont="1"/>
    <xf numFmtId="0" fontId="2" fillId="0" borderId="0" xfId="0" applyNumberFormat="1" applyFont="1" applyFill="1" applyBorder="1" applyAlignment="1" applyProtection="1"/>
    <xf numFmtId="0" fontId="9" fillId="0" borderId="4" xfId="0" applyFont="1" applyFill="1" applyBorder="1" applyAlignment="1">
      <alignment horizontal="left" vertical="center" wrapText="1" readingOrder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horizontal="left" wrapText="1"/>
    </xf>
    <xf numFmtId="0" fontId="23" fillId="0" borderId="0" xfId="0" applyNumberFormat="1" applyFont="1" applyFill="1" applyBorder="1" applyAlignment="1" applyProtection="1">
      <alignment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right" vertical="center"/>
    </xf>
    <xf numFmtId="0" fontId="3" fillId="6" borderId="7" xfId="0" applyNumberFormat="1" applyFont="1" applyFill="1" applyBorder="1" applyAlignment="1" applyProtection="1">
      <alignment horizontal="center" vertical="center" wrapText="1"/>
    </xf>
    <xf numFmtId="4" fontId="3" fillId="7" borderId="7" xfId="0" applyNumberFormat="1" applyFont="1" applyFill="1" applyBorder="1" applyAlignment="1">
      <alignment horizontal="right"/>
    </xf>
    <xf numFmtId="4" fontId="8" fillId="0" borderId="7" xfId="0" applyNumberFormat="1" applyFont="1" applyFill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quotePrefix="1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9" fillId="0" borderId="0" xfId="0" quotePrefix="1" applyNumberFormat="1" applyFont="1" applyFill="1" applyBorder="1" applyAlignment="1" applyProtection="1">
      <alignment horizontal="left" wrapText="1"/>
    </xf>
    <xf numFmtId="0" fontId="20" fillId="0" borderId="0" xfId="0" applyNumberFormat="1" applyFont="1" applyFill="1" applyBorder="1" applyAlignment="1" applyProtection="1">
      <alignment wrapText="1"/>
    </xf>
    <xf numFmtId="3" fontId="17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/>
    </xf>
    <xf numFmtId="0" fontId="13" fillId="6" borderId="7" xfId="0" applyNumberFormat="1" applyFont="1" applyFill="1" applyBorder="1" applyAlignment="1" applyProtection="1">
      <alignment horizontal="center" vertical="center" wrapText="1"/>
    </xf>
    <xf numFmtId="0" fontId="4" fillId="6" borderId="7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horizontal="left" vertical="center" readingOrder="1"/>
    </xf>
    <xf numFmtId="165" fontId="10" fillId="0" borderId="4" xfId="1" applyNumberFormat="1" applyFont="1" applyFill="1" applyBorder="1" applyAlignment="1">
      <alignment horizontal="right" vertical="center" readingOrder="1"/>
    </xf>
    <xf numFmtId="4" fontId="10" fillId="0" borderId="10" xfId="2" applyNumberFormat="1" applyFont="1" applyFill="1" applyBorder="1" applyAlignment="1">
      <alignment horizontal="right" vertical="center" readingOrder="1"/>
    </xf>
    <xf numFmtId="0" fontId="9" fillId="0" borderId="0" xfId="0" applyFont="1" applyFill="1" applyBorder="1" applyAlignment="1">
      <alignment horizontal="left" vertical="center" readingOrder="1"/>
    </xf>
    <xf numFmtId="0" fontId="10" fillId="0" borderId="3" xfId="0" applyFont="1" applyFill="1" applyBorder="1" applyAlignment="1">
      <alignment horizontal="center" vertical="center" readingOrder="1"/>
    </xf>
    <xf numFmtId="0" fontId="10" fillId="0" borderId="4" xfId="0" applyFont="1" applyFill="1" applyBorder="1" applyAlignment="1">
      <alignment horizontal="left" vertical="center" readingOrder="1"/>
    </xf>
    <xf numFmtId="4" fontId="10" fillId="0" borderId="4" xfId="0" applyNumberFormat="1" applyFont="1" applyFill="1" applyBorder="1" applyAlignment="1">
      <alignment horizontal="right" vertical="center" readingOrder="1"/>
    </xf>
    <xf numFmtId="0" fontId="9" fillId="0" borderId="0" xfId="0" applyFont="1" applyBorder="1" applyAlignment="1">
      <alignment vertical="center"/>
    </xf>
    <xf numFmtId="165" fontId="2" fillId="0" borderId="0" xfId="1" applyNumberFormat="1" applyFont="1" applyFill="1" applyBorder="1" applyAlignment="1" applyProtection="1">
      <alignment horizontal="right"/>
    </xf>
    <xf numFmtId="4" fontId="2" fillId="0" borderId="0" xfId="1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/>
    <xf numFmtId="0" fontId="1" fillId="0" borderId="0" xfId="0" applyFont="1" applyBorder="1"/>
    <xf numFmtId="165" fontId="1" fillId="0" borderId="0" xfId="1" applyNumberFormat="1" applyFont="1" applyBorder="1" applyAlignment="1">
      <alignment horizontal="right"/>
    </xf>
    <xf numFmtId="4" fontId="1" fillId="0" borderId="0" xfId="1" applyNumberFormat="1" applyFont="1" applyBorder="1" applyAlignment="1">
      <alignment horizontal="right"/>
    </xf>
    <xf numFmtId="4" fontId="1" fillId="0" borderId="0" xfId="0" applyNumberFormat="1" applyFont="1" applyBorder="1"/>
    <xf numFmtId="0" fontId="3" fillId="0" borderId="0" xfId="0" applyNumberFormat="1" applyFont="1" applyFill="1" applyBorder="1" applyAlignment="1" applyProtection="1">
      <alignment vertical="center"/>
    </xf>
    <xf numFmtId="4" fontId="13" fillId="0" borderId="7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3" borderId="3" xfId="0" applyFont="1" applyFill="1" applyBorder="1" applyAlignment="1" applyProtection="1">
      <alignment horizontal="center" vertical="center" wrapText="1" readingOrder="1"/>
      <protection locked="0"/>
    </xf>
    <xf numFmtId="0" fontId="9" fillId="3" borderId="4" xfId="0" applyFont="1" applyFill="1" applyBorder="1" applyAlignment="1">
      <alignment horizontal="left" vertical="center" wrapText="1" readingOrder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 applyFill="1" applyBorder="1" applyAlignment="1">
      <alignment horizontal="left" vertical="center" wrapText="1" readingOrder="1"/>
    </xf>
    <xf numFmtId="4" fontId="10" fillId="0" borderId="0" xfId="0" applyNumberFormat="1" applyFont="1" applyFill="1" applyBorder="1" applyAlignment="1">
      <alignment horizontal="right" vertical="center" wrapText="1" readingOrder="1"/>
    </xf>
    <xf numFmtId="165" fontId="10" fillId="0" borderId="0" xfId="1" applyNumberFormat="1" applyFont="1" applyFill="1" applyBorder="1" applyAlignment="1">
      <alignment horizontal="right" vertical="center" readingOrder="1"/>
    </xf>
    <xf numFmtId="4" fontId="10" fillId="0" borderId="0" xfId="2" applyNumberFormat="1" applyFont="1" applyFill="1" applyBorder="1" applyAlignment="1">
      <alignment horizontal="right" vertical="center" readingOrder="1"/>
    </xf>
    <xf numFmtId="0" fontId="8" fillId="0" borderId="0" xfId="0" applyFont="1" applyFill="1"/>
    <xf numFmtId="4" fontId="10" fillId="0" borderId="4" xfId="2" applyNumberFormat="1" applyFont="1" applyBorder="1" applyAlignment="1">
      <alignment horizontal="right" vertical="center" readingOrder="1"/>
    </xf>
    <xf numFmtId="4" fontId="13" fillId="0" borderId="4" xfId="2" applyNumberFormat="1" applyFont="1" applyFill="1" applyBorder="1" applyAlignment="1" applyProtection="1">
      <alignment horizontal="right" vertical="center" readingOrder="1"/>
    </xf>
    <xf numFmtId="4" fontId="4" fillId="0" borderId="4" xfId="2" applyNumberFormat="1" applyFont="1" applyFill="1" applyBorder="1" applyAlignment="1" applyProtection="1">
      <alignment horizontal="right" vertical="center" readingOrder="1"/>
    </xf>
    <xf numFmtId="4" fontId="11" fillId="4" borderId="4" xfId="2" applyNumberFormat="1" applyFont="1" applyFill="1" applyBorder="1" applyAlignment="1" applyProtection="1">
      <alignment horizontal="right" vertical="center"/>
    </xf>
    <xf numFmtId="4" fontId="13" fillId="0" borderId="4" xfId="2" applyNumberFormat="1" applyFont="1" applyFill="1" applyBorder="1" applyAlignment="1" applyProtection="1">
      <alignment horizontal="right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vertical="center" wrapText="1"/>
    </xf>
    <xf numFmtId="4" fontId="13" fillId="0" borderId="4" xfId="2" applyNumberFormat="1" applyFont="1" applyFill="1" applyBorder="1" applyAlignment="1" applyProtection="1">
      <alignment horizontal="right"/>
    </xf>
    <xf numFmtId="4" fontId="4" fillId="0" borderId="4" xfId="2" applyNumberFormat="1" applyFont="1" applyFill="1" applyBorder="1" applyAlignment="1" applyProtection="1">
      <alignment horizontal="right"/>
    </xf>
    <xf numFmtId="165" fontId="4" fillId="0" borderId="6" xfId="1" applyNumberFormat="1" applyFont="1" applyFill="1" applyBorder="1" applyAlignment="1" applyProtection="1">
      <alignment horizontal="right"/>
    </xf>
    <xf numFmtId="4" fontId="4" fillId="0" borderId="6" xfId="2" applyNumberFormat="1" applyFont="1" applyFill="1" applyBorder="1" applyAlignment="1" applyProtection="1">
      <alignment horizontal="right"/>
    </xf>
    <xf numFmtId="4" fontId="4" fillId="0" borderId="11" xfId="2" applyNumberFormat="1" applyFont="1" applyFill="1" applyBorder="1" applyAlignment="1" applyProtection="1">
      <alignment horizontal="right"/>
    </xf>
    <xf numFmtId="49" fontId="10" fillId="0" borderId="3" xfId="0" applyNumberFormat="1" applyFont="1" applyBorder="1" applyAlignment="1">
      <alignment horizontal="center" vertical="center" readingOrder="1"/>
    </xf>
    <xf numFmtId="49" fontId="4" fillId="0" borderId="5" xfId="0" applyNumberFormat="1" applyFont="1" applyFill="1" applyBorder="1" applyAlignment="1" applyProtection="1">
      <alignment horizontal="center" vertical="center" readingOrder="1"/>
    </xf>
    <xf numFmtId="0" fontId="4" fillId="0" borderId="6" xfId="0" applyNumberFormat="1" applyFont="1" applyFill="1" applyBorder="1" applyAlignment="1" applyProtection="1">
      <alignment horizontal="left" vertical="center" wrapText="1" readingOrder="1"/>
    </xf>
    <xf numFmtId="165" fontId="4" fillId="0" borderId="6" xfId="1" applyNumberFormat="1" applyFont="1" applyFill="1" applyBorder="1" applyAlignment="1" applyProtection="1">
      <alignment horizontal="right" vertical="center" readingOrder="1"/>
    </xf>
    <xf numFmtId="4" fontId="4" fillId="0" borderId="6" xfId="2" applyNumberFormat="1" applyFont="1" applyFill="1" applyBorder="1" applyAlignment="1" applyProtection="1">
      <alignment horizontal="right" vertical="center" readingOrder="1"/>
    </xf>
    <xf numFmtId="4" fontId="4" fillId="0" borderId="11" xfId="2" applyNumberFormat="1" applyFont="1" applyFill="1" applyBorder="1" applyAlignment="1" applyProtection="1">
      <alignment horizontal="right" vertical="center" readingOrder="1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4" fontId="13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13" fillId="3" borderId="1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4" fontId="4" fillId="0" borderId="4" xfId="0" applyNumberFormat="1" applyFont="1" applyBorder="1" applyAlignment="1" applyProtection="1">
      <alignment horizontal="right" vertical="center" wrapText="1"/>
      <protection locked="0"/>
    </xf>
    <xf numFmtId="4" fontId="4" fillId="0" borderId="10" xfId="0" applyNumberFormat="1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4" fontId="4" fillId="0" borderId="10" xfId="0" applyNumberFormat="1" applyFont="1" applyBorder="1" applyAlignment="1" applyProtection="1">
      <alignment horizontal="center" vertical="center" wrapText="1"/>
      <protection locked="0"/>
    </xf>
    <xf numFmtId="4" fontId="9" fillId="0" borderId="10" xfId="0" applyNumberFormat="1" applyFont="1" applyFill="1" applyBorder="1" applyAlignment="1" applyProtection="1">
      <protection locked="0"/>
    </xf>
    <xf numFmtId="4" fontId="10" fillId="0" borderId="10" xfId="0" applyNumberFormat="1" applyFont="1" applyFill="1" applyBorder="1" applyAlignment="1" applyProtection="1">
      <protection locked="0"/>
    </xf>
    <xf numFmtId="4" fontId="6" fillId="0" borderId="10" xfId="0" applyNumberFormat="1" applyFont="1" applyFill="1" applyBorder="1" applyAlignment="1" applyProtection="1">
      <protection locked="0"/>
    </xf>
    <xf numFmtId="4" fontId="7" fillId="0" borderId="10" xfId="0" applyNumberFormat="1" applyFont="1" applyFill="1" applyBorder="1" applyAlignment="1" applyProtection="1">
      <protection locked="0"/>
    </xf>
    <xf numFmtId="4" fontId="6" fillId="0" borderId="10" xfId="0" applyNumberFormat="1" applyFont="1" applyFill="1" applyBorder="1" applyAlignment="1" applyProtection="1">
      <alignment horizontal="right"/>
      <protection locked="0"/>
    </xf>
    <xf numFmtId="4" fontId="9" fillId="0" borderId="10" xfId="0" applyNumberFormat="1" applyFont="1" applyFill="1" applyBorder="1" applyAlignment="1"/>
    <xf numFmtId="4" fontId="7" fillId="0" borderId="10" xfId="0" applyNumberFormat="1" applyFont="1" applyFill="1" applyBorder="1" applyAlignment="1" applyProtection="1">
      <alignment wrapText="1" readingOrder="1"/>
      <protection locked="0"/>
    </xf>
    <xf numFmtId="4" fontId="6" fillId="0" borderId="10" xfId="0" applyNumberFormat="1" applyFont="1" applyFill="1" applyBorder="1" applyAlignment="1" applyProtection="1">
      <alignment wrapText="1" readingOrder="1"/>
      <protection locked="0"/>
    </xf>
    <xf numFmtId="4" fontId="7" fillId="0" borderId="11" xfId="0" applyNumberFormat="1" applyFont="1" applyFill="1" applyBorder="1" applyAlignment="1" applyProtection="1">
      <protection locked="0"/>
    </xf>
    <xf numFmtId="0" fontId="13" fillId="0" borderId="0" xfId="0" applyNumberFormat="1" applyFont="1" applyFill="1" applyBorder="1" applyAlignment="1" applyProtection="1">
      <alignment horizontal="center" vertical="center" readingOrder="1"/>
    </xf>
    <xf numFmtId="0" fontId="13" fillId="0" borderId="0" xfId="0" applyNumberFormat="1" applyFont="1" applyFill="1" applyBorder="1" applyAlignment="1" applyProtection="1">
      <alignment horizontal="left" vertical="center" wrapText="1" readingOrder="1"/>
    </xf>
    <xf numFmtId="165" fontId="13" fillId="0" borderId="0" xfId="1" applyNumberFormat="1" applyFont="1" applyFill="1" applyBorder="1" applyAlignment="1" applyProtection="1">
      <alignment horizontal="right" vertical="center" readingOrder="1"/>
    </xf>
    <xf numFmtId="4" fontId="13" fillId="0" borderId="0" xfId="2" applyNumberFormat="1" applyFont="1" applyFill="1" applyBorder="1" applyAlignment="1" applyProtection="1">
      <alignment horizontal="right" vertical="center" readingOrder="1"/>
    </xf>
    <xf numFmtId="0" fontId="13" fillId="3" borderId="4" xfId="0" applyFont="1" applyFill="1" applyBorder="1" applyAlignment="1" applyProtection="1">
      <alignment horizontal="left" vertical="center" wrapText="1"/>
      <protection locked="0"/>
    </xf>
    <xf numFmtId="4" fontId="3" fillId="0" borderId="0" xfId="0" applyNumberFormat="1" applyFont="1" applyFill="1" applyBorder="1" applyAlignment="1">
      <alignment horizontal="right"/>
    </xf>
    <xf numFmtId="4" fontId="9" fillId="3" borderId="4" xfId="0" applyNumberFormat="1" applyFont="1" applyFill="1" applyBorder="1" applyAlignment="1">
      <alignment horizontal="right" vertical="center" wrapText="1" readingOrder="1"/>
    </xf>
    <xf numFmtId="4" fontId="9" fillId="3" borderId="10" xfId="2" applyNumberFormat="1" applyFont="1" applyFill="1" applyBorder="1" applyAlignment="1">
      <alignment horizontal="right" vertical="center" readingOrder="1"/>
    </xf>
    <xf numFmtId="0" fontId="9" fillId="3" borderId="3" xfId="0" applyFont="1" applyFill="1" applyBorder="1" applyAlignment="1">
      <alignment horizontal="center" vertical="center" readingOrder="1"/>
    </xf>
    <xf numFmtId="0" fontId="9" fillId="3" borderId="4" xfId="0" applyFont="1" applyFill="1" applyBorder="1" applyAlignment="1">
      <alignment horizontal="left" vertical="center" readingOrder="1"/>
    </xf>
    <xf numFmtId="4" fontId="9" fillId="3" borderId="4" xfId="0" applyNumberFormat="1" applyFont="1" applyFill="1" applyBorder="1" applyAlignment="1">
      <alignment horizontal="right" vertical="center" readingOrder="1"/>
    </xf>
    <xf numFmtId="0" fontId="25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wrapText="1"/>
    </xf>
    <xf numFmtId="4" fontId="9" fillId="0" borderId="0" xfId="0" applyNumberFormat="1" applyFont="1" applyFill="1" applyAlignment="1"/>
    <xf numFmtId="0" fontId="9" fillId="0" borderId="0" xfId="0" applyFont="1" applyFill="1" applyBorder="1"/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165" fontId="9" fillId="0" borderId="4" xfId="1" applyNumberFormat="1" applyFont="1" applyFill="1" applyBorder="1" applyAlignment="1">
      <alignment horizontal="right" vertical="center"/>
    </xf>
    <xf numFmtId="4" fontId="9" fillId="0" borderId="4" xfId="2" applyNumberFormat="1" applyFont="1" applyFill="1" applyBorder="1" applyAlignment="1">
      <alignment horizontal="right" vertical="center"/>
    </xf>
    <xf numFmtId="4" fontId="9" fillId="0" borderId="10" xfId="2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165" fontId="10" fillId="0" borderId="4" xfId="1" applyNumberFormat="1" applyFont="1" applyFill="1" applyBorder="1" applyAlignment="1">
      <alignment horizontal="right" vertical="center"/>
    </xf>
    <xf numFmtId="4" fontId="10" fillId="0" borderId="4" xfId="2" applyNumberFormat="1" applyFont="1" applyFill="1" applyBorder="1" applyAlignment="1">
      <alignment horizontal="right" vertical="center"/>
    </xf>
    <xf numFmtId="4" fontId="10" fillId="0" borderId="10" xfId="2" applyNumberFormat="1" applyFont="1" applyFill="1" applyBorder="1" applyAlignment="1">
      <alignment horizontal="right" vertical="center"/>
    </xf>
    <xf numFmtId="0" fontId="10" fillId="0" borderId="0" xfId="0" applyFont="1" applyFill="1" applyBorder="1"/>
    <xf numFmtId="165" fontId="9" fillId="0" borderId="4" xfId="1" applyNumberFormat="1" applyFont="1" applyFill="1" applyBorder="1" applyAlignment="1">
      <alignment horizontal="right" vertical="center" readingOrder="1"/>
    </xf>
    <xf numFmtId="4" fontId="9" fillId="0" borderId="4" xfId="2" applyNumberFormat="1" applyFont="1" applyFill="1" applyBorder="1" applyAlignment="1">
      <alignment horizontal="right" vertical="center" readingOrder="1"/>
    </xf>
    <xf numFmtId="4" fontId="9" fillId="0" borderId="10" xfId="2" applyNumberFormat="1" applyFont="1" applyFill="1" applyBorder="1" applyAlignment="1">
      <alignment horizontal="right" vertical="center" readingOrder="1"/>
    </xf>
    <xf numFmtId="0" fontId="9" fillId="0" borderId="3" xfId="0" applyFont="1" applyFill="1" applyBorder="1" applyAlignment="1">
      <alignment horizontal="center" vertical="center" readingOrder="1"/>
    </xf>
    <xf numFmtId="4" fontId="10" fillId="0" borderId="4" xfId="2" applyNumberFormat="1" applyFont="1" applyFill="1" applyBorder="1" applyAlignment="1">
      <alignment horizontal="right" vertical="center" readingOrder="1"/>
    </xf>
    <xf numFmtId="0" fontId="10" fillId="0" borderId="5" xfId="0" applyFont="1" applyFill="1" applyBorder="1" applyAlignment="1" applyProtection="1">
      <alignment horizontal="center" vertical="center" wrapText="1" readingOrder="1"/>
      <protection locked="0"/>
    </xf>
    <xf numFmtId="0" fontId="10" fillId="0" borderId="6" xfId="0" applyFont="1" applyFill="1" applyBorder="1" applyAlignment="1">
      <alignment horizontal="left" vertical="center" wrapText="1" readingOrder="1"/>
    </xf>
    <xf numFmtId="4" fontId="10" fillId="0" borderId="6" xfId="0" applyNumberFormat="1" applyFont="1" applyFill="1" applyBorder="1" applyAlignment="1">
      <alignment horizontal="right" vertical="center" wrapText="1" readingOrder="1"/>
    </xf>
    <xf numFmtId="4" fontId="10" fillId="0" borderId="11" xfId="2" applyNumberFormat="1" applyFont="1" applyFill="1" applyBorder="1" applyAlignment="1">
      <alignment horizontal="right" vertical="center" readingOrder="1"/>
    </xf>
    <xf numFmtId="4" fontId="10" fillId="0" borderId="6" xfId="1" applyNumberFormat="1" applyFont="1" applyFill="1" applyBorder="1" applyAlignment="1">
      <alignment vertical="center" readingOrder="1"/>
    </xf>
    <xf numFmtId="4" fontId="10" fillId="0" borderId="6" xfId="1" applyNumberFormat="1" applyFont="1" applyFill="1" applyBorder="1" applyAlignment="1">
      <alignment horizontal="right" vertical="center" readingOrder="1"/>
    </xf>
    <xf numFmtId="3" fontId="19" fillId="0" borderId="0" xfId="0" applyNumberFormat="1" applyFont="1" applyBorder="1" applyAlignment="1">
      <alignment horizontal="right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left" wrapText="1" readingOrder="1"/>
      <protection locked="0"/>
    </xf>
    <xf numFmtId="0" fontId="5" fillId="8" borderId="1" xfId="0" applyFont="1" applyFill="1" applyBorder="1" applyAlignment="1" applyProtection="1">
      <alignment horizontal="center" vertical="center" wrapText="1" readingOrder="1"/>
      <protection locked="0"/>
    </xf>
    <xf numFmtId="0" fontId="5" fillId="9" borderId="3" xfId="0" applyFont="1" applyFill="1" applyBorder="1" applyAlignment="1" applyProtection="1">
      <alignment vertical="center" wrapText="1" readingOrder="1"/>
      <protection locked="0"/>
    </xf>
    <xf numFmtId="0" fontId="5" fillId="9" borderId="4" xfId="0" applyFont="1" applyFill="1" applyBorder="1" applyAlignment="1" applyProtection="1">
      <alignment vertical="center" wrapText="1" readingOrder="1"/>
      <protection locked="0"/>
    </xf>
    <xf numFmtId="4" fontId="5" fillId="9" borderId="4" xfId="0" applyNumberFormat="1" applyFont="1" applyFill="1" applyBorder="1" applyAlignment="1" applyProtection="1">
      <alignment vertical="center"/>
      <protection locked="0"/>
    </xf>
    <xf numFmtId="4" fontId="5" fillId="9" borderId="10" xfId="0" applyNumberFormat="1" applyFont="1" applyFill="1" applyBorder="1" applyAlignment="1" applyProtection="1">
      <alignment vertical="center"/>
      <protection locked="0"/>
    </xf>
    <xf numFmtId="4" fontId="11" fillId="9" borderId="4" xfId="0" applyNumberFormat="1" applyFont="1" applyFill="1" applyBorder="1" applyAlignment="1" applyProtection="1">
      <alignment vertical="center"/>
      <protection locked="0"/>
    </xf>
    <xf numFmtId="4" fontId="11" fillId="9" borderId="10" xfId="0" applyNumberFormat="1" applyFont="1" applyFill="1" applyBorder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vertical="center" wrapText="1" readingOrder="1"/>
      <protection locked="0"/>
    </xf>
    <xf numFmtId="0" fontId="5" fillId="4" borderId="4" xfId="0" applyFont="1" applyFill="1" applyBorder="1" applyAlignment="1" applyProtection="1">
      <alignment vertical="center" wrapText="1" readingOrder="1"/>
      <protection locked="0"/>
    </xf>
    <xf numFmtId="4" fontId="11" fillId="4" borderId="4" xfId="0" applyNumberFormat="1" applyFont="1" applyFill="1" applyBorder="1" applyAlignment="1" applyProtection="1">
      <alignment vertical="center"/>
      <protection locked="0"/>
    </xf>
    <xf numFmtId="4" fontId="11" fillId="4" borderId="10" xfId="0" applyNumberFormat="1" applyFont="1" applyFill="1" applyBorder="1" applyAlignment="1" applyProtection="1">
      <alignment vertical="center"/>
      <protection locked="0"/>
    </xf>
    <xf numFmtId="0" fontId="5" fillId="8" borderId="3" xfId="0" applyFont="1" applyFill="1" applyBorder="1" applyAlignment="1" applyProtection="1">
      <alignment vertical="center" wrapText="1" readingOrder="1"/>
      <protection locked="0"/>
    </xf>
    <xf numFmtId="0" fontId="5" fillId="8" borderId="4" xfId="0" applyFont="1" applyFill="1" applyBorder="1" applyAlignment="1" applyProtection="1">
      <alignment vertical="center" wrapText="1" readingOrder="1"/>
      <protection locked="0"/>
    </xf>
    <xf numFmtId="4" fontId="5" fillId="8" borderId="4" xfId="0" applyNumberFormat="1" applyFont="1" applyFill="1" applyBorder="1" applyAlignment="1" applyProtection="1">
      <alignment vertical="center"/>
      <protection locked="0"/>
    </xf>
    <xf numFmtId="4" fontId="5" fillId="8" borderId="10" xfId="0" applyNumberFormat="1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vertical="center" wrapText="1" readingOrder="1"/>
      <protection locked="0"/>
    </xf>
    <xf numFmtId="0" fontId="9" fillId="3" borderId="4" xfId="0" applyFont="1" applyFill="1" applyBorder="1" applyAlignment="1" applyProtection="1">
      <alignment vertical="center" wrapText="1" readingOrder="1"/>
      <protection locked="0"/>
    </xf>
    <xf numFmtId="4" fontId="9" fillId="3" borderId="4" xfId="0" applyNumberFormat="1" applyFont="1" applyFill="1" applyBorder="1" applyAlignment="1" applyProtection="1">
      <alignment vertical="center"/>
      <protection locked="0"/>
    </xf>
    <xf numFmtId="4" fontId="9" fillId="3" borderId="1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6" fillId="2" borderId="3" xfId="0" applyFont="1" applyFill="1" applyBorder="1" applyAlignment="1" applyProtection="1">
      <alignment vertical="center" wrapText="1" readingOrder="1"/>
      <protection locked="0"/>
    </xf>
    <xf numFmtId="0" fontId="6" fillId="2" borderId="4" xfId="0" applyFont="1" applyFill="1" applyBorder="1" applyAlignment="1" applyProtection="1">
      <alignment vertical="center" wrapText="1" readingOrder="1"/>
      <protection locked="0"/>
    </xf>
    <xf numFmtId="4" fontId="6" fillId="2" borderId="4" xfId="0" applyNumberFormat="1" applyFont="1" applyFill="1" applyBorder="1" applyAlignment="1" applyProtection="1">
      <alignment vertical="center"/>
      <protection locked="0"/>
    </xf>
    <xf numFmtId="4" fontId="6" fillId="2" borderId="10" xfId="0" applyNumberFormat="1" applyFon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vertical="center" wrapText="1" readingOrder="1"/>
      <protection locked="0"/>
    </xf>
    <xf numFmtId="0" fontId="6" fillId="3" borderId="4" xfId="0" applyFont="1" applyFill="1" applyBorder="1" applyAlignment="1" applyProtection="1">
      <alignment vertical="center" wrapText="1" readingOrder="1"/>
      <protection locked="0"/>
    </xf>
    <xf numFmtId="4" fontId="6" fillId="3" borderId="4" xfId="0" applyNumberFormat="1" applyFont="1" applyFill="1" applyBorder="1" applyAlignment="1" applyProtection="1">
      <alignment vertical="center"/>
      <protection locked="0"/>
    </xf>
    <xf numFmtId="4" fontId="6" fillId="3" borderId="10" xfId="0" applyNumberFormat="1" applyFon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horizontal="left" vertical="center" wrapText="1" readingOrder="1"/>
      <protection locked="0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11" fillId="5" borderId="2" xfId="0" applyNumberFormat="1" applyFont="1" applyFill="1" applyBorder="1" applyAlignment="1" applyProtection="1">
      <alignment vertical="center"/>
    </xf>
    <xf numFmtId="165" fontId="11" fillId="5" borderId="2" xfId="1" applyNumberFormat="1" applyFont="1" applyFill="1" applyBorder="1" applyAlignment="1" applyProtection="1">
      <alignment horizontal="right" vertical="center"/>
    </xf>
    <xf numFmtId="4" fontId="11" fillId="5" borderId="2" xfId="1" applyNumberFormat="1" applyFont="1" applyFill="1" applyBorder="1" applyAlignment="1" applyProtection="1">
      <alignment horizontal="right" vertical="center"/>
    </xf>
    <xf numFmtId="4" fontId="11" fillId="5" borderId="9" xfId="2" applyNumberFormat="1" applyFont="1" applyFill="1" applyBorder="1" applyAlignment="1" applyProtection="1">
      <alignment horizontal="right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165" fontId="11" fillId="4" borderId="4" xfId="1" applyNumberFormat="1" applyFont="1" applyFill="1" applyBorder="1" applyAlignment="1">
      <alignment horizontal="right" vertical="center"/>
    </xf>
    <xf numFmtId="4" fontId="11" fillId="4" borderId="4" xfId="2" applyNumberFormat="1" applyFont="1" applyFill="1" applyBorder="1" applyAlignment="1">
      <alignment horizontal="right" vertical="center"/>
    </xf>
    <xf numFmtId="4" fontId="11" fillId="4" borderId="10" xfId="2" applyNumberFormat="1" applyFont="1" applyFill="1" applyBorder="1" applyAlignment="1">
      <alignment horizontal="right" vertical="center"/>
    </xf>
    <xf numFmtId="165" fontId="4" fillId="0" borderId="6" xfId="1" applyNumberFormat="1" applyFont="1" applyFill="1" applyBorder="1" applyAlignment="1" applyProtection="1">
      <alignment horizontal="right" vertical="center"/>
    </xf>
    <xf numFmtId="4" fontId="4" fillId="0" borderId="6" xfId="2" applyNumberFormat="1" applyFont="1" applyFill="1" applyBorder="1" applyAlignment="1" applyProtection="1">
      <alignment horizontal="right" vertical="center"/>
    </xf>
    <xf numFmtId="4" fontId="4" fillId="0" borderId="11" xfId="2" applyNumberFormat="1" applyFont="1" applyFill="1" applyBorder="1" applyAlignment="1" applyProtection="1">
      <alignment horizontal="right" vertical="center"/>
    </xf>
    <xf numFmtId="0" fontId="11" fillId="5" borderId="2" xfId="0" applyNumberFormat="1" applyFont="1" applyFill="1" applyBorder="1" applyAlignment="1" applyProtection="1">
      <alignment vertical="center" wrapText="1"/>
    </xf>
    <xf numFmtId="4" fontId="11" fillId="5" borderId="2" xfId="2" applyNumberFormat="1" applyFont="1" applyFill="1" applyBorder="1" applyAlignment="1" applyProtection="1">
      <alignment horizontal="right" vertical="center"/>
    </xf>
    <xf numFmtId="4" fontId="9" fillId="3" borderId="4" xfId="2" applyNumberFormat="1" applyFont="1" applyFill="1" applyBorder="1" applyAlignment="1">
      <alignment horizontal="right" vertical="center" readingOrder="1"/>
    </xf>
    <xf numFmtId="4" fontId="10" fillId="0" borderId="6" xfId="2" applyNumberFormat="1" applyFont="1" applyFill="1" applyBorder="1" applyAlignment="1">
      <alignment horizontal="right" vertical="center" readingOrder="1"/>
    </xf>
    <xf numFmtId="4" fontId="10" fillId="0" borderId="14" xfId="2" applyNumberFormat="1" applyFont="1" applyFill="1" applyBorder="1" applyAlignment="1">
      <alignment horizontal="right" vertical="center" readingOrder="1"/>
    </xf>
    <xf numFmtId="165" fontId="11" fillId="5" borderId="2" xfId="1" applyNumberFormat="1" applyFont="1" applyFill="1" applyBorder="1" applyAlignment="1">
      <alignment horizontal="right" vertical="center"/>
    </xf>
    <xf numFmtId="4" fontId="11" fillId="5" borderId="2" xfId="2" applyNumberFormat="1" applyFont="1" applyFill="1" applyBorder="1" applyAlignment="1">
      <alignment horizontal="right" vertical="center"/>
    </xf>
    <xf numFmtId="4" fontId="11" fillId="5" borderId="9" xfId="2" applyNumberFormat="1" applyFont="1" applyFill="1" applyBorder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165" fontId="9" fillId="0" borderId="4" xfId="1" applyNumberFormat="1" applyFont="1" applyBorder="1" applyAlignment="1">
      <alignment horizontal="right" vertical="center"/>
    </xf>
    <xf numFmtId="4" fontId="9" fillId="0" borderId="4" xfId="2" applyNumberFormat="1" applyFont="1" applyBorder="1" applyAlignment="1">
      <alignment horizontal="right" vertical="center"/>
    </xf>
    <xf numFmtId="4" fontId="9" fillId="0" borderId="10" xfId="2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165" fontId="10" fillId="0" borderId="6" xfId="1" applyNumberFormat="1" applyFont="1" applyBorder="1" applyAlignment="1">
      <alignment horizontal="right" vertical="center"/>
    </xf>
    <xf numFmtId="4" fontId="10" fillId="0" borderId="6" xfId="2" applyNumberFormat="1" applyFont="1" applyBorder="1" applyAlignment="1">
      <alignment horizontal="right" vertical="center" readingOrder="1"/>
    </xf>
    <xf numFmtId="4" fontId="10" fillId="0" borderId="11" xfId="2" applyNumberFormat="1" applyFont="1" applyBorder="1" applyAlignment="1">
      <alignment horizontal="right" vertical="center" readingOrder="1"/>
    </xf>
    <xf numFmtId="0" fontId="5" fillId="8" borderId="2" xfId="0" applyFont="1" applyFill="1" applyBorder="1" applyAlignment="1" applyProtection="1">
      <alignment vertical="center" wrapText="1" readingOrder="1"/>
      <protection locked="0"/>
    </xf>
    <xf numFmtId="4" fontId="5" fillId="8" borderId="2" xfId="0" applyNumberFormat="1" applyFont="1" applyFill="1" applyBorder="1" applyAlignment="1" applyProtection="1">
      <alignment vertical="center" wrapText="1" readingOrder="1"/>
      <protection locked="0"/>
    </xf>
    <xf numFmtId="2" fontId="5" fillId="8" borderId="9" xfId="0" applyNumberFormat="1" applyFont="1" applyFill="1" applyBorder="1" applyAlignment="1" applyProtection="1">
      <alignment vertical="center" wrapText="1" readingOrder="1"/>
      <protection locked="0"/>
    </xf>
    <xf numFmtId="4" fontId="10" fillId="0" borderId="0" xfId="0" quotePrefix="1" applyNumberFormat="1" applyFont="1" applyFill="1" applyBorder="1" applyAlignment="1" applyProtection="1">
      <alignment horizontal="left" vertical="center" wrapText="1"/>
    </xf>
    <xf numFmtId="0" fontId="10" fillId="0" borderId="0" xfId="0" quotePrefix="1" applyNumberFormat="1" applyFont="1" applyFill="1" applyBorder="1" applyAlignment="1" applyProtection="1">
      <alignment horizontal="left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8" fillId="7" borderId="7" xfId="0" quotePrefix="1" applyNumberFormat="1" applyFont="1" applyFill="1" applyBorder="1" applyAlignment="1" applyProtection="1">
      <alignment horizontal="left" vertical="center" wrapText="1"/>
    </xf>
    <xf numFmtId="0" fontId="1" fillId="7" borderId="7" xfId="0" applyNumberFormat="1" applyFont="1" applyFill="1" applyBorder="1" applyAlignment="1" applyProtection="1">
      <alignment vertical="center" wrapText="1"/>
    </xf>
    <xf numFmtId="0" fontId="8" fillId="0" borderId="7" xfId="0" applyNumberFormat="1" applyFont="1" applyFill="1" applyBorder="1" applyAlignment="1" applyProtection="1">
      <alignment horizontal="left" vertical="center" wrapText="1"/>
    </xf>
    <xf numFmtId="0" fontId="3" fillId="0" borderId="7" xfId="0" quotePrefix="1" applyFont="1" applyBorder="1" applyAlignment="1">
      <alignment horizontal="center" vertical="center" wrapText="1"/>
    </xf>
    <xf numFmtId="0" fontId="1" fillId="0" borderId="7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wrapText="1"/>
    </xf>
    <xf numFmtId="0" fontId="8" fillId="0" borderId="7" xfId="0" quotePrefix="1" applyFont="1" applyFill="1" applyBorder="1" applyAlignment="1">
      <alignment horizontal="left" vertical="center"/>
    </xf>
    <xf numFmtId="0" fontId="1" fillId="0" borderId="7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vertical="center" wrapText="1"/>
    </xf>
    <xf numFmtId="0" fontId="8" fillId="7" borderId="7" xfId="0" applyNumberFormat="1" applyFont="1" applyFill="1" applyBorder="1" applyAlignment="1" applyProtection="1">
      <alignment horizontal="left" vertical="center" wrapText="1"/>
    </xf>
    <xf numFmtId="0" fontId="1" fillId="7" borderId="7" xfId="0" applyNumberFormat="1" applyFont="1" applyFill="1" applyBorder="1" applyAlignment="1" applyProtection="1">
      <alignment vertical="center"/>
    </xf>
    <xf numFmtId="0" fontId="8" fillId="0" borderId="7" xfId="0" quotePrefix="1" applyNumberFormat="1" applyFont="1" applyFill="1" applyBorder="1" applyAlignment="1" applyProtection="1">
      <alignment horizontal="left" vertical="center" wrapText="1"/>
    </xf>
    <xf numFmtId="0" fontId="8" fillId="0" borderId="7" xfId="0" quotePrefix="1" applyFont="1" applyBorder="1" applyAlignment="1">
      <alignment horizontal="left" vertical="center"/>
    </xf>
    <xf numFmtId="0" fontId="8" fillId="7" borderId="7" xfId="0" applyFont="1" applyFill="1" applyBorder="1" applyAlignment="1">
      <alignment horizontal="left" vertical="center"/>
    </xf>
    <xf numFmtId="1" fontId="15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15" fillId="0" borderId="8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/>
    </xf>
  </cellXfs>
  <cellStyles count="3">
    <cellStyle name="Normalno" xfId="0" builtinId="0"/>
    <cellStyle name="Postotak" xfId="2" builtinId="5"/>
    <cellStyle name="Zarez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FFFF"/>
      <rgbColor rgb="00282894"/>
      <rgbColor rgb="003C3C9E"/>
      <rgbColor rgb="005050A8"/>
      <rgbColor rgb="006464B2"/>
      <rgbColor rgb="00FFFF00"/>
      <rgbColor rgb="000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0000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Normal="100" workbookViewId="0">
      <selection activeCell="F15" sqref="F15"/>
    </sheetView>
  </sheetViews>
  <sheetFormatPr defaultColWidth="9.140625" defaultRowHeight="12.75" x14ac:dyDescent="0.2"/>
  <cols>
    <col min="5" max="8" width="25.28515625" customWidth="1"/>
    <col min="9" max="10" width="18.140625" customWidth="1"/>
  </cols>
  <sheetData>
    <row r="1" spans="1:10" ht="42" customHeight="1" x14ac:dyDescent="0.2">
      <c r="A1" s="312" t="s">
        <v>227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8" customHeight="1" x14ac:dyDescent="0.2">
      <c r="A2" s="109"/>
      <c r="B2" s="109"/>
      <c r="C2" s="109"/>
      <c r="D2" s="109"/>
      <c r="E2" s="109"/>
      <c r="F2" s="109"/>
      <c r="G2" s="109"/>
      <c r="H2" s="109"/>
      <c r="I2" s="109"/>
    </row>
    <row r="3" spans="1:10" ht="15.75" x14ac:dyDescent="0.2">
      <c r="A3" s="316" t="s">
        <v>161</v>
      </c>
      <c r="B3" s="316"/>
      <c r="C3" s="316"/>
      <c r="D3" s="316"/>
      <c r="E3" s="316"/>
      <c r="F3" s="316"/>
      <c r="G3" s="316"/>
      <c r="H3" s="316"/>
      <c r="I3" s="317"/>
      <c r="J3" s="317"/>
    </row>
    <row r="4" spans="1:10" ht="18" x14ac:dyDescent="0.2">
      <c r="A4" s="109"/>
      <c r="B4" s="109"/>
      <c r="C4" s="109"/>
      <c r="D4" s="109"/>
      <c r="E4" s="109"/>
      <c r="F4" s="109"/>
      <c r="G4" s="109"/>
      <c r="H4" s="109"/>
      <c r="I4" s="110"/>
      <c r="J4" s="111"/>
    </row>
    <row r="5" spans="1:10" ht="18" customHeight="1" x14ac:dyDescent="0.25">
      <c r="A5" s="312" t="s">
        <v>162</v>
      </c>
      <c r="B5" s="313"/>
      <c r="C5" s="313"/>
      <c r="D5" s="313"/>
      <c r="E5" s="313"/>
      <c r="F5" s="313"/>
      <c r="G5" s="313"/>
      <c r="H5" s="313"/>
      <c r="I5" s="313"/>
      <c r="J5" s="313"/>
    </row>
    <row r="6" spans="1:10" ht="18" x14ac:dyDescent="0.25">
      <c r="A6" s="112"/>
      <c r="B6" s="113"/>
      <c r="C6" s="113"/>
      <c r="D6" s="113"/>
      <c r="E6" s="114"/>
      <c r="F6" s="115"/>
      <c r="G6" s="115"/>
      <c r="H6" s="115"/>
      <c r="I6" s="115"/>
      <c r="J6" s="116" t="s">
        <v>163</v>
      </c>
    </row>
    <row r="7" spans="1:10" ht="30" customHeight="1" x14ac:dyDescent="0.2">
      <c r="A7" s="310" t="s">
        <v>166</v>
      </c>
      <c r="B7" s="310"/>
      <c r="C7" s="310"/>
      <c r="D7" s="310"/>
      <c r="E7" s="310"/>
      <c r="F7" s="117" t="s">
        <v>210</v>
      </c>
      <c r="G7" s="117" t="s">
        <v>228</v>
      </c>
      <c r="H7" s="117" t="s">
        <v>211</v>
      </c>
      <c r="I7" s="117" t="s">
        <v>71</v>
      </c>
      <c r="J7" s="117" t="s">
        <v>71</v>
      </c>
    </row>
    <row r="8" spans="1:10" s="16" customFormat="1" ht="9.9499999999999993" customHeight="1" x14ac:dyDescent="0.2">
      <c r="A8" s="306">
        <v>1</v>
      </c>
      <c r="B8" s="306"/>
      <c r="C8" s="306"/>
      <c r="D8" s="306"/>
      <c r="E8" s="306"/>
      <c r="F8" s="130">
        <v>2</v>
      </c>
      <c r="G8" s="130">
        <v>3</v>
      </c>
      <c r="H8" s="130">
        <v>4</v>
      </c>
      <c r="I8" s="130" t="s">
        <v>169</v>
      </c>
      <c r="J8" s="130" t="s">
        <v>170</v>
      </c>
    </row>
    <row r="9" spans="1:10" ht="15" customHeight="1" x14ac:dyDescent="0.2">
      <c r="A9" s="318" t="s">
        <v>72</v>
      </c>
      <c r="B9" s="308"/>
      <c r="C9" s="308"/>
      <c r="D9" s="308"/>
      <c r="E9" s="319"/>
      <c r="F9" s="118">
        <f>F10+F11</f>
        <v>1232939.8799999999</v>
      </c>
      <c r="G9" s="118">
        <f>G10+G11</f>
        <v>1584772.27</v>
      </c>
      <c r="H9" s="118">
        <f>H10+H11</f>
        <v>1571620.2999999998</v>
      </c>
      <c r="I9" s="118">
        <f>IF(F9=0,0,H9/F9*100)</f>
        <v>127.46933775878837</v>
      </c>
      <c r="J9" s="118">
        <f>IF(G9=0,0,H9/G9*100)</f>
        <v>99.170103474867076</v>
      </c>
    </row>
    <row r="10" spans="1:10" ht="15" customHeight="1" x14ac:dyDescent="0.2">
      <c r="A10" s="309" t="s">
        <v>109</v>
      </c>
      <c r="B10" s="311"/>
      <c r="C10" s="311"/>
      <c r="D10" s="311"/>
      <c r="E10" s="315"/>
      <c r="F10" s="73">
        <f>'Račun prihoda i rashoda'!C11</f>
        <v>1232939.8799999999</v>
      </c>
      <c r="G10" s="73">
        <f>'Račun prihoda i rashoda'!D11</f>
        <v>1584772.27</v>
      </c>
      <c r="H10" s="73">
        <f>'Račun prihoda i rashoda'!E11</f>
        <v>1571620.2999999998</v>
      </c>
      <c r="I10" s="73">
        <f t="shared" ref="I10:I15" si="0">IF(F10=0,0,H10/F10*100)</f>
        <v>127.46933775878837</v>
      </c>
      <c r="J10" s="73">
        <f t="shared" ref="J10:J15" si="1">IF(G10=0,0,H10/G10*100)</f>
        <v>99.170103474867076</v>
      </c>
    </row>
    <row r="11" spans="1:10" ht="15" customHeight="1" x14ac:dyDescent="0.2">
      <c r="A11" s="314" t="s">
        <v>110</v>
      </c>
      <c r="B11" s="315"/>
      <c r="C11" s="315"/>
      <c r="D11" s="315"/>
      <c r="E11" s="315"/>
      <c r="F11" s="119">
        <f>'Račun prihoda i rashoda'!C35</f>
        <v>0</v>
      </c>
      <c r="G11" s="119">
        <f>'Račun prihoda i rashoda'!D35</f>
        <v>0</v>
      </c>
      <c r="H11" s="119">
        <f>'Račun prihoda i rashoda'!E35</f>
        <v>0</v>
      </c>
      <c r="I11" s="73">
        <f t="shared" si="0"/>
        <v>0</v>
      </c>
      <c r="J11" s="73">
        <f t="shared" si="1"/>
        <v>0</v>
      </c>
    </row>
    <row r="12" spans="1:10" ht="15" customHeight="1" x14ac:dyDescent="0.2">
      <c r="A12" s="322" t="s">
        <v>74</v>
      </c>
      <c r="B12" s="322"/>
      <c r="C12" s="322"/>
      <c r="D12" s="322"/>
      <c r="E12" s="322"/>
      <c r="F12" s="118">
        <f>F13+F14</f>
        <v>1223945.6099999999</v>
      </c>
      <c r="G12" s="118">
        <f>G13+G14</f>
        <v>1598938.5799999998</v>
      </c>
      <c r="H12" s="118">
        <f>H13+H14</f>
        <v>1571566.57</v>
      </c>
      <c r="I12" s="118">
        <f t="shared" si="0"/>
        <v>128.40166729304258</v>
      </c>
      <c r="J12" s="118">
        <f t="shared" si="1"/>
        <v>98.288113731047773</v>
      </c>
    </row>
    <row r="13" spans="1:10" ht="15" customHeight="1" x14ac:dyDescent="0.2">
      <c r="A13" s="320" t="s">
        <v>111</v>
      </c>
      <c r="B13" s="311"/>
      <c r="C13" s="311"/>
      <c r="D13" s="311"/>
      <c r="E13" s="311"/>
      <c r="F13" s="73">
        <f>'Račun prihoda i rashoda'!C47</f>
        <v>1217291.1599999999</v>
      </c>
      <c r="G13" s="73">
        <f>'Račun prihoda i rashoda'!D47</f>
        <v>1566362.45</v>
      </c>
      <c r="H13" s="73">
        <f>'Račun prihoda i rashoda'!E47</f>
        <v>1552820.61</v>
      </c>
      <c r="I13" s="73">
        <f t="shared" si="0"/>
        <v>127.56361510092624</v>
      </c>
      <c r="J13" s="73">
        <f t="shared" si="1"/>
        <v>99.135459356804688</v>
      </c>
    </row>
    <row r="14" spans="1:10" ht="15" customHeight="1" x14ac:dyDescent="0.2">
      <c r="A14" s="321" t="s">
        <v>112</v>
      </c>
      <c r="B14" s="315"/>
      <c r="C14" s="315"/>
      <c r="D14" s="315"/>
      <c r="E14" s="315"/>
      <c r="F14" s="120">
        <f>'Račun prihoda i rashoda'!C99</f>
        <v>6654.45</v>
      </c>
      <c r="G14" s="120">
        <f>'Račun prihoda i rashoda'!D99</f>
        <v>32576.129999999997</v>
      </c>
      <c r="H14" s="120">
        <f>'Račun prihoda i rashoda'!E99</f>
        <v>18745.959999999995</v>
      </c>
      <c r="I14" s="120">
        <f t="shared" si="0"/>
        <v>281.70562555883652</v>
      </c>
      <c r="J14" s="120">
        <f t="shared" si="1"/>
        <v>57.545079786948286</v>
      </c>
    </row>
    <row r="15" spans="1:10" ht="15" customHeight="1" x14ac:dyDescent="0.2">
      <c r="A15" s="307" t="s">
        <v>167</v>
      </c>
      <c r="B15" s="308"/>
      <c r="C15" s="308"/>
      <c r="D15" s="308"/>
      <c r="E15" s="308"/>
      <c r="F15" s="118">
        <f>F9-F12</f>
        <v>8994.2700000000186</v>
      </c>
      <c r="G15" s="118">
        <f>G9-G12</f>
        <v>-14166.309999999823</v>
      </c>
      <c r="H15" s="118">
        <f>H9-H12</f>
        <v>53.729999999748543</v>
      </c>
      <c r="I15" s="118">
        <f t="shared" si="0"/>
        <v>0.59738033214200192</v>
      </c>
      <c r="J15" s="118">
        <f t="shared" si="1"/>
        <v>-0.37928013716874204</v>
      </c>
    </row>
    <row r="16" spans="1:10" ht="18" x14ac:dyDescent="0.2">
      <c r="A16" s="121"/>
      <c r="B16" s="122"/>
      <c r="C16" s="122"/>
      <c r="D16" s="122"/>
      <c r="E16" s="122"/>
      <c r="F16" s="122"/>
      <c r="G16" s="122"/>
      <c r="H16" s="107"/>
      <c r="I16" s="107"/>
      <c r="J16" s="107"/>
    </row>
    <row r="17" spans="1:10" ht="18" x14ac:dyDescent="0.2">
      <c r="A17" s="121"/>
      <c r="B17" s="122"/>
      <c r="C17" s="122"/>
      <c r="D17" s="122"/>
      <c r="E17" s="122"/>
      <c r="F17" s="122"/>
      <c r="G17" s="122"/>
      <c r="H17" s="107"/>
      <c r="I17" s="107"/>
      <c r="J17" s="107"/>
    </row>
    <row r="18" spans="1:10" ht="18" customHeight="1" x14ac:dyDescent="0.25">
      <c r="A18" s="312" t="s">
        <v>164</v>
      </c>
      <c r="B18" s="313"/>
      <c r="C18" s="313"/>
      <c r="D18" s="313"/>
      <c r="E18" s="313"/>
      <c r="F18" s="313"/>
      <c r="G18" s="313"/>
      <c r="H18" s="313"/>
      <c r="I18" s="313"/>
      <c r="J18" s="313"/>
    </row>
    <row r="19" spans="1:10" ht="18" x14ac:dyDescent="0.2">
      <c r="A19" s="121"/>
      <c r="B19" s="122"/>
      <c r="C19" s="122"/>
      <c r="D19" s="122"/>
      <c r="E19" s="122"/>
      <c r="F19" s="122"/>
      <c r="G19" s="122"/>
      <c r="H19" s="107"/>
      <c r="I19" s="107"/>
      <c r="J19" s="107"/>
    </row>
    <row r="20" spans="1:10" ht="30" customHeight="1" x14ac:dyDescent="0.2">
      <c r="A20" s="310" t="s">
        <v>166</v>
      </c>
      <c r="B20" s="310"/>
      <c r="C20" s="310"/>
      <c r="D20" s="310"/>
      <c r="E20" s="310"/>
      <c r="F20" s="117" t="s">
        <v>210</v>
      </c>
      <c r="G20" s="117" t="s">
        <v>228</v>
      </c>
      <c r="H20" s="117" t="s">
        <v>211</v>
      </c>
      <c r="I20" s="117" t="s">
        <v>71</v>
      </c>
      <c r="J20" s="117" t="s">
        <v>71</v>
      </c>
    </row>
    <row r="21" spans="1:10" s="16" customFormat="1" ht="9.9499999999999993" customHeight="1" x14ac:dyDescent="0.2">
      <c r="A21" s="306">
        <v>1</v>
      </c>
      <c r="B21" s="306"/>
      <c r="C21" s="306"/>
      <c r="D21" s="306"/>
      <c r="E21" s="306"/>
      <c r="F21" s="130">
        <v>2</v>
      </c>
      <c r="G21" s="130">
        <v>3</v>
      </c>
      <c r="H21" s="130">
        <v>4</v>
      </c>
      <c r="I21" s="130" t="s">
        <v>169</v>
      </c>
      <c r="J21" s="130" t="s">
        <v>170</v>
      </c>
    </row>
    <row r="22" spans="1:10" ht="15" customHeight="1" x14ac:dyDescent="0.2">
      <c r="A22" s="309" t="s">
        <v>113</v>
      </c>
      <c r="B22" s="309"/>
      <c r="C22" s="309"/>
      <c r="D22" s="309"/>
      <c r="E22" s="309"/>
      <c r="F22" s="120">
        <f>'Račun financiranja'!C11</f>
        <v>0</v>
      </c>
      <c r="G22" s="120">
        <f>'Račun financiranja'!D11</f>
        <v>0</v>
      </c>
      <c r="H22" s="120">
        <f>'Račun financiranja'!E11</f>
        <v>0</v>
      </c>
      <c r="I22" s="120">
        <f t="shared" ref="I22:I24" si="2">IF(F22=0,0,H22/F22*100)</f>
        <v>0</v>
      </c>
      <c r="J22" s="120">
        <f t="shared" ref="J22:J24" si="3">IF(G22=0,0,H22/G22*100)</f>
        <v>0</v>
      </c>
    </row>
    <row r="23" spans="1:10" ht="15" customHeight="1" x14ac:dyDescent="0.2">
      <c r="A23" s="309" t="s">
        <v>114</v>
      </c>
      <c r="B23" s="311"/>
      <c r="C23" s="311"/>
      <c r="D23" s="311"/>
      <c r="E23" s="311"/>
      <c r="F23" s="120">
        <f>'Račun financiranja'!C15</f>
        <v>0</v>
      </c>
      <c r="G23" s="120">
        <f>'Račun financiranja'!D15</f>
        <v>0</v>
      </c>
      <c r="H23" s="120">
        <f>'Račun financiranja'!E15</f>
        <v>0</v>
      </c>
      <c r="I23" s="120">
        <f t="shared" si="2"/>
        <v>0</v>
      </c>
      <c r="J23" s="120">
        <f t="shared" si="3"/>
        <v>0</v>
      </c>
    </row>
    <row r="24" spans="1:10" ht="15" customHeight="1" x14ac:dyDescent="0.2">
      <c r="A24" s="307" t="s">
        <v>168</v>
      </c>
      <c r="B24" s="308"/>
      <c r="C24" s="308"/>
      <c r="D24" s="308"/>
      <c r="E24" s="308"/>
      <c r="F24" s="118">
        <f>F22-F23</f>
        <v>0</v>
      </c>
      <c r="G24" s="118">
        <f>G22-G23</f>
        <v>0</v>
      </c>
      <c r="H24" s="118">
        <f>H22-H23</f>
        <v>0</v>
      </c>
      <c r="I24" s="118">
        <f t="shared" si="2"/>
        <v>0</v>
      </c>
      <c r="J24" s="118">
        <f t="shared" si="3"/>
        <v>0</v>
      </c>
    </row>
    <row r="25" spans="1:10" s="124" customFormat="1" ht="15" customHeight="1" x14ac:dyDescent="0.2">
      <c r="A25" s="123"/>
      <c r="B25" s="110"/>
      <c r="C25" s="110"/>
      <c r="D25" s="110"/>
      <c r="E25" s="110"/>
      <c r="F25" s="204"/>
      <c r="G25" s="204"/>
      <c r="H25" s="204"/>
      <c r="I25" s="204"/>
      <c r="J25" s="204"/>
    </row>
    <row r="26" spans="1:10" ht="15" customHeight="1" x14ac:dyDescent="0.2">
      <c r="A26" s="307" t="s">
        <v>165</v>
      </c>
      <c r="B26" s="308"/>
      <c r="C26" s="308"/>
      <c r="D26" s="308"/>
      <c r="E26" s="308"/>
      <c r="F26" s="118">
        <f>F15+F24</f>
        <v>8994.2700000000186</v>
      </c>
      <c r="G26" s="118">
        <f>G15+G24</f>
        <v>-14166.309999999823</v>
      </c>
      <c r="H26" s="118">
        <f>H15+H24</f>
        <v>53.729999999748543</v>
      </c>
      <c r="I26" s="118"/>
      <c r="J26" s="118"/>
    </row>
    <row r="27" spans="1:10" s="162" customFormat="1" ht="15" customHeight="1" x14ac:dyDescent="0.2">
      <c r="A27" s="307" t="s">
        <v>231</v>
      </c>
      <c r="B27" s="308"/>
      <c r="C27" s="308"/>
      <c r="D27" s="308"/>
      <c r="E27" s="308"/>
      <c r="F27" s="118">
        <v>5172.04</v>
      </c>
      <c r="G27" s="118">
        <v>14166.31</v>
      </c>
      <c r="H27" s="118">
        <v>14166.31</v>
      </c>
      <c r="I27" s="118"/>
      <c r="J27" s="118"/>
    </row>
    <row r="28" spans="1:10" ht="15" customHeight="1" x14ac:dyDescent="0.2">
      <c r="A28" s="307" t="s">
        <v>197</v>
      </c>
      <c r="B28" s="308"/>
      <c r="C28" s="308"/>
      <c r="D28" s="308"/>
      <c r="E28" s="308"/>
      <c r="F28" s="118">
        <f>F26+F27</f>
        <v>14166.310000000019</v>
      </c>
      <c r="G28" s="118">
        <f>G26+G27</f>
        <v>1.7644197214394808E-10</v>
      </c>
      <c r="H28" s="118">
        <f>H26+H27</f>
        <v>14220.039999999748</v>
      </c>
      <c r="I28" s="118"/>
      <c r="J28" s="118"/>
    </row>
    <row r="29" spans="1:10" ht="11.25" customHeight="1" x14ac:dyDescent="0.25">
      <c r="A29" s="125"/>
      <c r="B29" s="126"/>
      <c r="C29" s="126"/>
      <c r="D29" s="126"/>
      <c r="E29" s="126"/>
      <c r="F29" s="127"/>
      <c r="G29" s="127"/>
      <c r="H29" s="127"/>
      <c r="I29" s="127"/>
      <c r="J29" s="127"/>
    </row>
    <row r="30" spans="1:10" s="106" customFormat="1" ht="11.25" customHeight="1" x14ac:dyDescent="0.25">
      <c r="A30" s="125"/>
      <c r="B30" s="126"/>
      <c r="C30" s="126"/>
      <c r="D30" s="126"/>
      <c r="E30" s="126"/>
      <c r="F30" s="236"/>
      <c r="G30" s="236"/>
      <c r="H30" s="236"/>
      <c r="I30" s="236"/>
      <c r="J30" s="236"/>
    </row>
    <row r="31" spans="1:10" s="150" customFormat="1" ht="18" customHeight="1" x14ac:dyDescent="0.2">
      <c r="A31" s="304" t="s">
        <v>235</v>
      </c>
      <c r="B31" s="305"/>
      <c r="C31" s="305"/>
      <c r="D31" s="305"/>
      <c r="E31" s="305"/>
      <c r="F31" s="305"/>
      <c r="G31" s="305"/>
      <c r="H31" s="305"/>
      <c r="I31" s="305"/>
      <c r="J31" s="305"/>
    </row>
    <row r="32" spans="1:10" s="106" customFormat="1" ht="11.25" customHeight="1" x14ac:dyDescent="0.25">
      <c r="A32" s="125"/>
      <c r="B32" s="126"/>
      <c r="C32" s="126"/>
      <c r="D32" s="126"/>
      <c r="E32" s="126"/>
      <c r="F32" s="236"/>
      <c r="G32" s="236"/>
      <c r="H32" s="236"/>
      <c r="I32" s="236"/>
      <c r="J32" s="236"/>
    </row>
    <row r="33" spans="1:10" ht="15" customHeight="1" x14ac:dyDescent="0.25">
      <c r="A33" s="210" t="s">
        <v>232</v>
      </c>
      <c r="B33" s="211"/>
      <c r="C33" s="211"/>
      <c r="D33" s="211"/>
      <c r="E33" s="126"/>
      <c r="F33" s="127"/>
      <c r="G33" s="127"/>
      <c r="H33" s="127"/>
      <c r="I33" s="128" t="s">
        <v>233</v>
      </c>
      <c r="J33" s="127"/>
    </row>
    <row r="34" spans="1:10" ht="12" customHeight="1" x14ac:dyDescent="0.25">
      <c r="A34" s="210" t="s">
        <v>230</v>
      </c>
      <c r="B34" s="211"/>
      <c r="C34" s="211"/>
      <c r="D34" s="211"/>
      <c r="E34" s="126"/>
      <c r="F34" s="127"/>
      <c r="G34" s="127"/>
      <c r="H34" s="127"/>
      <c r="I34" s="128" t="s">
        <v>234</v>
      </c>
      <c r="J34" s="127"/>
    </row>
  </sheetData>
  <sheetProtection algorithmName="SHA-512" hashValue="Zyk8W7hz5Fygi8JpCr44qcxHtMAwPoPj2GiVuHcodJiziCgT2R2b4oO5LZDlYG2jhiVxQchmLQzTyRgFWQOezw==" saltValue="RtYccqqpdOom+nBJQnaipA==" spinCount="100000" sheet="1" formatCells="0" formatColumns="0" formatRows="0" insertColumns="0" insertRows="0" deleteColumns="0" deleteRows="0"/>
  <mergeCells count="22">
    <mergeCell ref="A1:J1"/>
    <mergeCell ref="A5:J5"/>
    <mergeCell ref="A11:E11"/>
    <mergeCell ref="A15:E15"/>
    <mergeCell ref="A18:J18"/>
    <mergeCell ref="A3:J3"/>
    <mergeCell ref="A7:E7"/>
    <mergeCell ref="A9:E9"/>
    <mergeCell ref="A10:E10"/>
    <mergeCell ref="A13:E13"/>
    <mergeCell ref="A14:E14"/>
    <mergeCell ref="A12:E12"/>
    <mergeCell ref="A31:J31"/>
    <mergeCell ref="A8:E8"/>
    <mergeCell ref="A21:E21"/>
    <mergeCell ref="A26:E26"/>
    <mergeCell ref="A27:E27"/>
    <mergeCell ref="A22:E22"/>
    <mergeCell ref="A20:E20"/>
    <mergeCell ref="A28:E28"/>
    <mergeCell ref="A23:E23"/>
    <mergeCell ref="A24:E24"/>
  </mergeCells>
  <pageMargins left="0.39370078740157483" right="0" top="0.39370078740157483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9"/>
  <sheetViews>
    <sheetView zoomScaleNormal="100" zoomScaleSheetLayoutView="100" workbookViewId="0">
      <selection activeCell="E17" sqref="E17"/>
    </sheetView>
  </sheetViews>
  <sheetFormatPr defaultColWidth="11.42578125" defaultRowHeight="11.25" x14ac:dyDescent="0.2"/>
  <cols>
    <col min="1" max="1" width="7" style="17" customWidth="1"/>
    <col min="2" max="2" width="56.28515625" style="17" customWidth="1"/>
    <col min="3" max="5" width="20.28515625" style="59" customWidth="1"/>
    <col min="6" max="6" width="14.7109375" style="84" customWidth="1"/>
    <col min="7" max="7" width="14.7109375" style="74" customWidth="1"/>
    <col min="8" max="130" width="11.42578125" style="17"/>
    <col min="131" max="131" width="16" style="17" customWidth="1"/>
    <col min="132" max="138" width="17.5703125" style="17" customWidth="1"/>
    <col min="139" max="139" width="7.85546875" style="17" customWidth="1"/>
    <col min="140" max="140" width="14.28515625" style="17" customWidth="1"/>
    <col min="141" max="141" width="7.85546875" style="17" customWidth="1"/>
    <col min="142" max="386" width="11.42578125" style="17"/>
    <col min="387" max="387" width="16" style="17" customWidth="1"/>
    <col min="388" max="394" width="17.5703125" style="17" customWidth="1"/>
    <col min="395" max="395" width="7.85546875" style="17" customWidth="1"/>
    <col min="396" max="396" width="14.28515625" style="17" customWidth="1"/>
    <col min="397" max="397" width="7.85546875" style="17" customWidth="1"/>
    <col min="398" max="642" width="11.42578125" style="17"/>
    <col min="643" max="643" width="16" style="17" customWidth="1"/>
    <col min="644" max="650" width="17.5703125" style="17" customWidth="1"/>
    <col min="651" max="651" width="7.85546875" style="17" customWidth="1"/>
    <col min="652" max="652" width="14.28515625" style="17" customWidth="1"/>
    <col min="653" max="653" width="7.85546875" style="17" customWidth="1"/>
    <col min="654" max="898" width="11.42578125" style="17"/>
    <col min="899" max="899" width="16" style="17" customWidth="1"/>
    <col min="900" max="906" width="17.5703125" style="17" customWidth="1"/>
    <col min="907" max="907" width="7.85546875" style="17" customWidth="1"/>
    <col min="908" max="908" width="14.28515625" style="17" customWidth="1"/>
    <col min="909" max="909" width="7.85546875" style="17" customWidth="1"/>
    <col min="910" max="1154" width="11.42578125" style="17"/>
    <col min="1155" max="1155" width="16" style="17" customWidth="1"/>
    <col min="1156" max="1162" width="17.5703125" style="17" customWidth="1"/>
    <col min="1163" max="1163" width="7.85546875" style="17" customWidth="1"/>
    <col min="1164" max="1164" width="14.28515625" style="17" customWidth="1"/>
    <col min="1165" max="1165" width="7.85546875" style="17" customWidth="1"/>
    <col min="1166" max="1410" width="11.42578125" style="17"/>
    <col min="1411" max="1411" width="16" style="17" customWidth="1"/>
    <col min="1412" max="1418" width="17.5703125" style="17" customWidth="1"/>
    <col min="1419" max="1419" width="7.85546875" style="17" customWidth="1"/>
    <col min="1420" max="1420" width="14.28515625" style="17" customWidth="1"/>
    <col min="1421" max="1421" width="7.85546875" style="17" customWidth="1"/>
    <col min="1422" max="1666" width="11.42578125" style="17"/>
    <col min="1667" max="1667" width="16" style="17" customWidth="1"/>
    <col min="1668" max="1674" width="17.5703125" style="17" customWidth="1"/>
    <col min="1675" max="1675" width="7.85546875" style="17" customWidth="1"/>
    <col min="1676" max="1676" width="14.28515625" style="17" customWidth="1"/>
    <col min="1677" max="1677" width="7.85546875" style="17" customWidth="1"/>
    <col min="1678" max="1922" width="11.42578125" style="17"/>
    <col min="1923" max="1923" width="16" style="17" customWidth="1"/>
    <col min="1924" max="1930" width="17.5703125" style="17" customWidth="1"/>
    <col min="1931" max="1931" width="7.85546875" style="17" customWidth="1"/>
    <col min="1932" max="1932" width="14.28515625" style="17" customWidth="1"/>
    <col min="1933" max="1933" width="7.85546875" style="17" customWidth="1"/>
    <col min="1934" max="2178" width="11.42578125" style="17"/>
    <col min="2179" max="2179" width="16" style="17" customWidth="1"/>
    <col min="2180" max="2186" width="17.5703125" style="17" customWidth="1"/>
    <col min="2187" max="2187" width="7.85546875" style="17" customWidth="1"/>
    <col min="2188" max="2188" width="14.28515625" style="17" customWidth="1"/>
    <col min="2189" max="2189" width="7.85546875" style="17" customWidth="1"/>
    <col min="2190" max="2434" width="11.42578125" style="17"/>
    <col min="2435" max="2435" width="16" style="17" customWidth="1"/>
    <col min="2436" max="2442" width="17.5703125" style="17" customWidth="1"/>
    <col min="2443" max="2443" width="7.85546875" style="17" customWidth="1"/>
    <col min="2444" max="2444" width="14.28515625" style="17" customWidth="1"/>
    <col min="2445" max="2445" width="7.85546875" style="17" customWidth="1"/>
    <col min="2446" max="2690" width="11.42578125" style="17"/>
    <col min="2691" max="2691" width="16" style="17" customWidth="1"/>
    <col min="2692" max="2698" width="17.5703125" style="17" customWidth="1"/>
    <col min="2699" max="2699" width="7.85546875" style="17" customWidth="1"/>
    <col min="2700" max="2700" width="14.28515625" style="17" customWidth="1"/>
    <col min="2701" max="2701" width="7.85546875" style="17" customWidth="1"/>
    <col min="2702" max="2946" width="11.42578125" style="17"/>
    <col min="2947" max="2947" width="16" style="17" customWidth="1"/>
    <col min="2948" max="2954" width="17.5703125" style="17" customWidth="1"/>
    <col min="2955" max="2955" width="7.85546875" style="17" customWidth="1"/>
    <col min="2956" max="2956" width="14.28515625" style="17" customWidth="1"/>
    <col min="2957" max="2957" width="7.85546875" style="17" customWidth="1"/>
    <col min="2958" max="3202" width="11.42578125" style="17"/>
    <col min="3203" max="3203" width="16" style="17" customWidth="1"/>
    <col min="3204" max="3210" width="17.5703125" style="17" customWidth="1"/>
    <col min="3211" max="3211" width="7.85546875" style="17" customWidth="1"/>
    <col min="3212" max="3212" width="14.28515625" style="17" customWidth="1"/>
    <col min="3213" max="3213" width="7.85546875" style="17" customWidth="1"/>
    <col min="3214" max="3458" width="11.42578125" style="17"/>
    <col min="3459" max="3459" width="16" style="17" customWidth="1"/>
    <col min="3460" max="3466" width="17.5703125" style="17" customWidth="1"/>
    <col min="3467" max="3467" width="7.85546875" style="17" customWidth="1"/>
    <col min="3468" max="3468" width="14.28515625" style="17" customWidth="1"/>
    <col min="3469" max="3469" width="7.85546875" style="17" customWidth="1"/>
    <col min="3470" max="3714" width="11.42578125" style="17"/>
    <col min="3715" max="3715" width="16" style="17" customWidth="1"/>
    <col min="3716" max="3722" width="17.5703125" style="17" customWidth="1"/>
    <col min="3723" max="3723" width="7.85546875" style="17" customWidth="1"/>
    <col min="3724" max="3724" width="14.28515625" style="17" customWidth="1"/>
    <col min="3725" max="3725" width="7.85546875" style="17" customWidth="1"/>
    <col min="3726" max="3970" width="11.42578125" style="17"/>
    <col min="3971" max="3971" width="16" style="17" customWidth="1"/>
    <col min="3972" max="3978" width="17.5703125" style="17" customWidth="1"/>
    <col min="3979" max="3979" width="7.85546875" style="17" customWidth="1"/>
    <col min="3980" max="3980" width="14.28515625" style="17" customWidth="1"/>
    <col min="3981" max="3981" width="7.85546875" style="17" customWidth="1"/>
    <col min="3982" max="4226" width="11.42578125" style="17"/>
    <col min="4227" max="4227" width="16" style="17" customWidth="1"/>
    <col min="4228" max="4234" width="17.5703125" style="17" customWidth="1"/>
    <col min="4235" max="4235" width="7.85546875" style="17" customWidth="1"/>
    <col min="4236" max="4236" width="14.28515625" style="17" customWidth="1"/>
    <col min="4237" max="4237" width="7.85546875" style="17" customWidth="1"/>
    <col min="4238" max="4482" width="11.42578125" style="17"/>
    <col min="4483" max="4483" width="16" style="17" customWidth="1"/>
    <col min="4484" max="4490" width="17.5703125" style="17" customWidth="1"/>
    <col min="4491" max="4491" width="7.85546875" style="17" customWidth="1"/>
    <col min="4492" max="4492" width="14.28515625" style="17" customWidth="1"/>
    <col min="4493" max="4493" width="7.85546875" style="17" customWidth="1"/>
    <col min="4494" max="4738" width="11.42578125" style="17"/>
    <col min="4739" max="4739" width="16" style="17" customWidth="1"/>
    <col min="4740" max="4746" width="17.5703125" style="17" customWidth="1"/>
    <col min="4747" max="4747" width="7.85546875" style="17" customWidth="1"/>
    <col min="4748" max="4748" width="14.28515625" style="17" customWidth="1"/>
    <col min="4749" max="4749" width="7.85546875" style="17" customWidth="1"/>
    <col min="4750" max="4994" width="11.42578125" style="17"/>
    <col min="4995" max="4995" width="16" style="17" customWidth="1"/>
    <col min="4996" max="5002" width="17.5703125" style="17" customWidth="1"/>
    <col min="5003" max="5003" width="7.85546875" style="17" customWidth="1"/>
    <col min="5004" max="5004" width="14.28515625" style="17" customWidth="1"/>
    <col min="5005" max="5005" width="7.85546875" style="17" customWidth="1"/>
    <col min="5006" max="5250" width="11.42578125" style="17"/>
    <col min="5251" max="5251" width="16" style="17" customWidth="1"/>
    <col min="5252" max="5258" width="17.5703125" style="17" customWidth="1"/>
    <col min="5259" max="5259" width="7.85546875" style="17" customWidth="1"/>
    <col min="5260" max="5260" width="14.28515625" style="17" customWidth="1"/>
    <col min="5261" max="5261" width="7.85546875" style="17" customWidth="1"/>
    <col min="5262" max="5506" width="11.42578125" style="17"/>
    <col min="5507" max="5507" width="16" style="17" customWidth="1"/>
    <col min="5508" max="5514" width="17.5703125" style="17" customWidth="1"/>
    <col min="5515" max="5515" width="7.85546875" style="17" customWidth="1"/>
    <col min="5516" max="5516" width="14.28515625" style="17" customWidth="1"/>
    <col min="5517" max="5517" width="7.85546875" style="17" customWidth="1"/>
    <col min="5518" max="5762" width="11.42578125" style="17"/>
    <col min="5763" max="5763" width="16" style="17" customWidth="1"/>
    <col min="5764" max="5770" width="17.5703125" style="17" customWidth="1"/>
    <col min="5771" max="5771" width="7.85546875" style="17" customWidth="1"/>
    <col min="5772" max="5772" width="14.28515625" style="17" customWidth="1"/>
    <col min="5773" max="5773" width="7.85546875" style="17" customWidth="1"/>
    <col min="5774" max="6018" width="11.42578125" style="17"/>
    <col min="6019" max="6019" width="16" style="17" customWidth="1"/>
    <col min="6020" max="6026" width="17.5703125" style="17" customWidth="1"/>
    <col min="6027" max="6027" width="7.85546875" style="17" customWidth="1"/>
    <col min="6028" max="6028" width="14.28515625" style="17" customWidth="1"/>
    <col min="6029" max="6029" width="7.85546875" style="17" customWidth="1"/>
    <col min="6030" max="6274" width="11.42578125" style="17"/>
    <col min="6275" max="6275" width="16" style="17" customWidth="1"/>
    <col min="6276" max="6282" width="17.5703125" style="17" customWidth="1"/>
    <col min="6283" max="6283" width="7.85546875" style="17" customWidth="1"/>
    <col min="6284" max="6284" width="14.28515625" style="17" customWidth="1"/>
    <col min="6285" max="6285" width="7.85546875" style="17" customWidth="1"/>
    <col min="6286" max="6530" width="11.42578125" style="17"/>
    <col min="6531" max="6531" width="16" style="17" customWidth="1"/>
    <col min="6532" max="6538" width="17.5703125" style="17" customWidth="1"/>
    <col min="6539" max="6539" width="7.85546875" style="17" customWidth="1"/>
    <col min="6540" max="6540" width="14.28515625" style="17" customWidth="1"/>
    <col min="6541" max="6541" width="7.85546875" style="17" customWidth="1"/>
    <col min="6542" max="6786" width="11.42578125" style="17"/>
    <col min="6787" max="6787" width="16" style="17" customWidth="1"/>
    <col min="6788" max="6794" width="17.5703125" style="17" customWidth="1"/>
    <col min="6795" max="6795" width="7.85546875" style="17" customWidth="1"/>
    <col min="6796" max="6796" width="14.28515625" style="17" customWidth="1"/>
    <col min="6797" max="6797" width="7.85546875" style="17" customWidth="1"/>
    <col min="6798" max="7042" width="11.42578125" style="17"/>
    <col min="7043" max="7043" width="16" style="17" customWidth="1"/>
    <col min="7044" max="7050" width="17.5703125" style="17" customWidth="1"/>
    <col min="7051" max="7051" width="7.85546875" style="17" customWidth="1"/>
    <col min="7052" max="7052" width="14.28515625" style="17" customWidth="1"/>
    <col min="7053" max="7053" width="7.85546875" style="17" customWidth="1"/>
    <col min="7054" max="7298" width="11.42578125" style="17"/>
    <col min="7299" max="7299" width="16" style="17" customWidth="1"/>
    <col min="7300" max="7306" width="17.5703125" style="17" customWidth="1"/>
    <col min="7307" max="7307" width="7.85546875" style="17" customWidth="1"/>
    <col min="7308" max="7308" width="14.28515625" style="17" customWidth="1"/>
    <col min="7309" max="7309" width="7.85546875" style="17" customWidth="1"/>
    <col min="7310" max="7554" width="11.42578125" style="17"/>
    <col min="7555" max="7555" width="16" style="17" customWidth="1"/>
    <col min="7556" max="7562" width="17.5703125" style="17" customWidth="1"/>
    <col min="7563" max="7563" width="7.85546875" style="17" customWidth="1"/>
    <col min="7564" max="7564" width="14.28515625" style="17" customWidth="1"/>
    <col min="7565" max="7565" width="7.85546875" style="17" customWidth="1"/>
    <col min="7566" max="7810" width="11.42578125" style="17"/>
    <col min="7811" max="7811" width="16" style="17" customWidth="1"/>
    <col min="7812" max="7818" width="17.5703125" style="17" customWidth="1"/>
    <col min="7819" max="7819" width="7.85546875" style="17" customWidth="1"/>
    <col min="7820" max="7820" width="14.28515625" style="17" customWidth="1"/>
    <col min="7821" max="7821" width="7.85546875" style="17" customWidth="1"/>
    <col min="7822" max="8066" width="11.42578125" style="17"/>
    <col min="8067" max="8067" width="16" style="17" customWidth="1"/>
    <col min="8068" max="8074" width="17.5703125" style="17" customWidth="1"/>
    <col min="8075" max="8075" width="7.85546875" style="17" customWidth="1"/>
    <col min="8076" max="8076" width="14.28515625" style="17" customWidth="1"/>
    <col min="8077" max="8077" width="7.85546875" style="17" customWidth="1"/>
    <col min="8078" max="8322" width="11.42578125" style="17"/>
    <col min="8323" max="8323" width="16" style="17" customWidth="1"/>
    <col min="8324" max="8330" width="17.5703125" style="17" customWidth="1"/>
    <col min="8331" max="8331" width="7.85546875" style="17" customWidth="1"/>
    <col min="8332" max="8332" width="14.28515625" style="17" customWidth="1"/>
    <col min="8333" max="8333" width="7.85546875" style="17" customWidth="1"/>
    <col min="8334" max="8578" width="11.42578125" style="17"/>
    <col min="8579" max="8579" width="16" style="17" customWidth="1"/>
    <col min="8580" max="8586" width="17.5703125" style="17" customWidth="1"/>
    <col min="8587" max="8587" width="7.85546875" style="17" customWidth="1"/>
    <col min="8588" max="8588" width="14.28515625" style="17" customWidth="1"/>
    <col min="8589" max="8589" width="7.85546875" style="17" customWidth="1"/>
    <col min="8590" max="8834" width="11.42578125" style="17"/>
    <col min="8835" max="8835" width="16" style="17" customWidth="1"/>
    <col min="8836" max="8842" width="17.5703125" style="17" customWidth="1"/>
    <col min="8843" max="8843" width="7.85546875" style="17" customWidth="1"/>
    <col min="8844" max="8844" width="14.28515625" style="17" customWidth="1"/>
    <col min="8845" max="8845" width="7.85546875" style="17" customWidth="1"/>
    <col min="8846" max="9090" width="11.42578125" style="17"/>
    <col min="9091" max="9091" width="16" style="17" customWidth="1"/>
    <col min="9092" max="9098" width="17.5703125" style="17" customWidth="1"/>
    <col min="9099" max="9099" width="7.85546875" style="17" customWidth="1"/>
    <col min="9100" max="9100" width="14.28515625" style="17" customWidth="1"/>
    <col min="9101" max="9101" width="7.85546875" style="17" customWidth="1"/>
    <col min="9102" max="9346" width="11.42578125" style="17"/>
    <col min="9347" max="9347" width="16" style="17" customWidth="1"/>
    <col min="9348" max="9354" width="17.5703125" style="17" customWidth="1"/>
    <col min="9355" max="9355" width="7.85546875" style="17" customWidth="1"/>
    <col min="9356" max="9356" width="14.28515625" style="17" customWidth="1"/>
    <col min="9357" max="9357" width="7.85546875" style="17" customWidth="1"/>
    <col min="9358" max="9602" width="11.42578125" style="17"/>
    <col min="9603" max="9603" width="16" style="17" customWidth="1"/>
    <col min="9604" max="9610" width="17.5703125" style="17" customWidth="1"/>
    <col min="9611" max="9611" width="7.85546875" style="17" customWidth="1"/>
    <col min="9612" max="9612" width="14.28515625" style="17" customWidth="1"/>
    <col min="9613" max="9613" width="7.85546875" style="17" customWidth="1"/>
    <col min="9614" max="9858" width="11.42578125" style="17"/>
    <col min="9859" max="9859" width="16" style="17" customWidth="1"/>
    <col min="9860" max="9866" width="17.5703125" style="17" customWidth="1"/>
    <col min="9867" max="9867" width="7.85546875" style="17" customWidth="1"/>
    <col min="9868" max="9868" width="14.28515625" style="17" customWidth="1"/>
    <col min="9869" max="9869" width="7.85546875" style="17" customWidth="1"/>
    <col min="9870" max="10114" width="11.42578125" style="17"/>
    <col min="10115" max="10115" width="16" style="17" customWidth="1"/>
    <col min="10116" max="10122" width="17.5703125" style="17" customWidth="1"/>
    <col min="10123" max="10123" width="7.85546875" style="17" customWidth="1"/>
    <col min="10124" max="10124" width="14.28515625" style="17" customWidth="1"/>
    <col min="10125" max="10125" width="7.85546875" style="17" customWidth="1"/>
    <col min="10126" max="10370" width="11.42578125" style="17"/>
    <col min="10371" max="10371" width="16" style="17" customWidth="1"/>
    <col min="10372" max="10378" width="17.5703125" style="17" customWidth="1"/>
    <col min="10379" max="10379" width="7.85546875" style="17" customWidth="1"/>
    <col min="10380" max="10380" width="14.28515625" style="17" customWidth="1"/>
    <col min="10381" max="10381" width="7.85546875" style="17" customWidth="1"/>
    <col min="10382" max="10626" width="11.42578125" style="17"/>
    <col min="10627" max="10627" width="16" style="17" customWidth="1"/>
    <col min="10628" max="10634" width="17.5703125" style="17" customWidth="1"/>
    <col min="10635" max="10635" width="7.85546875" style="17" customWidth="1"/>
    <col min="10636" max="10636" width="14.28515625" style="17" customWidth="1"/>
    <col min="10637" max="10637" width="7.85546875" style="17" customWidth="1"/>
    <col min="10638" max="10882" width="11.42578125" style="17"/>
    <col min="10883" max="10883" width="16" style="17" customWidth="1"/>
    <col min="10884" max="10890" width="17.5703125" style="17" customWidth="1"/>
    <col min="10891" max="10891" width="7.85546875" style="17" customWidth="1"/>
    <col min="10892" max="10892" width="14.28515625" style="17" customWidth="1"/>
    <col min="10893" max="10893" width="7.85546875" style="17" customWidth="1"/>
    <col min="10894" max="11138" width="11.42578125" style="17"/>
    <col min="11139" max="11139" width="16" style="17" customWidth="1"/>
    <col min="11140" max="11146" width="17.5703125" style="17" customWidth="1"/>
    <col min="11147" max="11147" width="7.85546875" style="17" customWidth="1"/>
    <col min="11148" max="11148" width="14.28515625" style="17" customWidth="1"/>
    <col min="11149" max="11149" width="7.85546875" style="17" customWidth="1"/>
    <col min="11150" max="11394" width="11.42578125" style="17"/>
    <col min="11395" max="11395" width="16" style="17" customWidth="1"/>
    <col min="11396" max="11402" width="17.5703125" style="17" customWidth="1"/>
    <col min="11403" max="11403" width="7.85546875" style="17" customWidth="1"/>
    <col min="11404" max="11404" width="14.28515625" style="17" customWidth="1"/>
    <col min="11405" max="11405" width="7.85546875" style="17" customWidth="1"/>
    <col min="11406" max="11650" width="11.42578125" style="17"/>
    <col min="11651" max="11651" width="16" style="17" customWidth="1"/>
    <col min="11652" max="11658" width="17.5703125" style="17" customWidth="1"/>
    <col min="11659" max="11659" width="7.85546875" style="17" customWidth="1"/>
    <col min="11660" max="11660" width="14.28515625" style="17" customWidth="1"/>
    <col min="11661" max="11661" width="7.85546875" style="17" customWidth="1"/>
    <col min="11662" max="11906" width="11.42578125" style="17"/>
    <col min="11907" max="11907" width="16" style="17" customWidth="1"/>
    <col min="11908" max="11914" width="17.5703125" style="17" customWidth="1"/>
    <col min="11915" max="11915" width="7.85546875" style="17" customWidth="1"/>
    <col min="11916" max="11916" width="14.28515625" style="17" customWidth="1"/>
    <col min="11917" max="11917" width="7.85546875" style="17" customWidth="1"/>
    <col min="11918" max="12162" width="11.42578125" style="17"/>
    <col min="12163" max="12163" width="16" style="17" customWidth="1"/>
    <col min="12164" max="12170" width="17.5703125" style="17" customWidth="1"/>
    <col min="12171" max="12171" width="7.85546875" style="17" customWidth="1"/>
    <col min="12172" max="12172" width="14.28515625" style="17" customWidth="1"/>
    <col min="12173" max="12173" width="7.85546875" style="17" customWidth="1"/>
    <col min="12174" max="12418" width="11.42578125" style="17"/>
    <col min="12419" max="12419" width="16" style="17" customWidth="1"/>
    <col min="12420" max="12426" width="17.5703125" style="17" customWidth="1"/>
    <col min="12427" max="12427" width="7.85546875" style="17" customWidth="1"/>
    <col min="12428" max="12428" width="14.28515625" style="17" customWidth="1"/>
    <col min="12429" max="12429" width="7.85546875" style="17" customWidth="1"/>
    <col min="12430" max="12674" width="11.42578125" style="17"/>
    <col min="12675" max="12675" width="16" style="17" customWidth="1"/>
    <col min="12676" max="12682" width="17.5703125" style="17" customWidth="1"/>
    <col min="12683" max="12683" width="7.85546875" style="17" customWidth="1"/>
    <col min="12684" max="12684" width="14.28515625" style="17" customWidth="1"/>
    <col min="12685" max="12685" width="7.85546875" style="17" customWidth="1"/>
    <col min="12686" max="12930" width="11.42578125" style="17"/>
    <col min="12931" max="12931" width="16" style="17" customWidth="1"/>
    <col min="12932" max="12938" width="17.5703125" style="17" customWidth="1"/>
    <col min="12939" max="12939" width="7.85546875" style="17" customWidth="1"/>
    <col min="12940" max="12940" width="14.28515625" style="17" customWidth="1"/>
    <col min="12941" max="12941" width="7.85546875" style="17" customWidth="1"/>
    <col min="12942" max="13186" width="11.42578125" style="17"/>
    <col min="13187" max="13187" width="16" style="17" customWidth="1"/>
    <col min="13188" max="13194" width="17.5703125" style="17" customWidth="1"/>
    <col min="13195" max="13195" width="7.85546875" style="17" customWidth="1"/>
    <col min="13196" max="13196" width="14.28515625" style="17" customWidth="1"/>
    <col min="13197" max="13197" width="7.85546875" style="17" customWidth="1"/>
    <col min="13198" max="13442" width="11.42578125" style="17"/>
    <col min="13443" max="13443" width="16" style="17" customWidth="1"/>
    <col min="13444" max="13450" width="17.5703125" style="17" customWidth="1"/>
    <col min="13451" max="13451" width="7.85546875" style="17" customWidth="1"/>
    <col min="13452" max="13452" width="14.28515625" style="17" customWidth="1"/>
    <col min="13453" max="13453" width="7.85546875" style="17" customWidth="1"/>
    <col min="13454" max="13698" width="11.42578125" style="17"/>
    <col min="13699" max="13699" width="16" style="17" customWidth="1"/>
    <col min="13700" max="13706" width="17.5703125" style="17" customWidth="1"/>
    <col min="13707" max="13707" width="7.85546875" style="17" customWidth="1"/>
    <col min="13708" max="13708" width="14.28515625" style="17" customWidth="1"/>
    <col min="13709" max="13709" width="7.85546875" style="17" customWidth="1"/>
    <col min="13710" max="13954" width="11.42578125" style="17"/>
    <col min="13955" max="13955" width="16" style="17" customWidth="1"/>
    <col min="13956" max="13962" width="17.5703125" style="17" customWidth="1"/>
    <col min="13963" max="13963" width="7.85546875" style="17" customWidth="1"/>
    <col min="13964" max="13964" width="14.28515625" style="17" customWidth="1"/>
    <col min="13965" max="13965" width="7.85546875" style="17" customWidth="1"/>
    <col min="13966" max="14210" width="11.42578125" style="17"/>
    <col min="14211" max="14211" width="16" style="17" customWidth="1"/>
    <col min="14212" max="14218" width="17.5703125" style="17" customWidth="1"/>
    <col min="14219" max="14219" width="7.85546875" style="17" customWidth="1"/>
    <col min="14220" max="14220" width="14.28515625" style="17" customWidth="1"/>
    <col min="14221" max="14221" width="7.85546875" style="17" customWidth="1"/>
    <col min="14222" max="14466" width="11.42578125" style="17"/>
    <col min="14467" max="14467" width="16" style="17" customWidth="1"/>
    <col min="14468" max="14474" width="17.5703125" style="17" customWidth="1"/>
    <col min="14475" max="14475" width="7.85546875" style="17" customWidth="1"/>
    <col min="14476" max="14476" width="14.28515625" style="17" customWidth="1"/>
    <col min="14477" max="14477" width="7.85546875" style="17" customWidth="1"/>
    <col min="14478" max="14722" width="11.42578125" style="17"/>
    <col min="14723" max="14723" width="16" style="17" customWidth="1"/>
    <col min="14724" max="14730" width="17.5703125" style="17" customWidth="1"/>
    <col min="14731" max="14731" width="7.85546875" style="17" customWidth="1"/>
    <col min="14732" max="14732" width="14.28515625" style="17" customWidth="1"/>
    <col min="14733" max="14733" width="7.85546875" style="17" customWidth="1"/>
    <col min="14734" max="14978" width="11.42578125" style="17"/>
    <col min="14979" max="14979" width="16" style="17" customWidth="1"/>
    <col min="14980" max="14986" width="17.5703125" style="17" customWidth="1"/>
    <col min="14987" max="14987" width="7.85546875" style="17" customWidth="1"/>
    <col min="14988" max="14988" width="14.28515625" style="17" customWidth="1"/>
    <col min="14989" max="14989" width="7.85546875" style="17" customWidth="1"/>
    <col min="14990" max="15234" width="11.42578125" style="17"/>
    <col min="15235" max="15235" width="16" style="17" customWidth="1"/>
    <col min="15236" max="15242" width="17.5703125" style="17" customWidth="1"/>
    <col min="15243" max="15243" width="7.85546875" style="17" customWidth="1"/>
    <col min="15244" max="15244" width="14.28515625" style="17" customWidth="1"/>
    <col min="15245" max="15245" width="7.85546875" style="17" customWidth="1"/>
    <col min="15246" max="15490" width="11.42578125" style="17"/>
    <col min="15491" max="15491" width="16" style="17" customWidth="1"/>
    <col min="15492" max="15498" width="17.5703125" style="17" customWidth="1"/>
    <col min="15499" max="15499" width="7.85546875" style="17" customWidth="1"/>
    <col min="15500" max="15500" width="14.28515625" style="17" customWidth="1"/>
    <col min="15501" max="15501" width="7.85546875" style="17" customWidth="1"/>
    <col min="15502" max="15746" width="11.42578125" style="17"/>
    <col min="15747" max="15747" width="16" style="17" customWidth="1"/>
    <col min="15748" max="15754" width="17.5703125" style="17" customWidth="1"/>
    <col min="15755" max="15755" width="7.85546875" style="17" customWidth="1"/>
    <col min="15756" max="15756" width="14.28515625" style="17" customWidth="1"/>
    <col min="15757" max="15757" width="7.85546875" style="17" customWidth="1"/>
    <col min="15758" max="16002" width="11.42578125" style="17"/>
    <col min="16003" max="16003" width="16" style="17" customWidth="1"/>
    <col min="16004" max="16010" width="17.5703125" style="17" customWidth="1"/>
    <col min="16011" max="16011" width="7.85546875" style="17" customWidth="1"/>
    <col min="16012" max="16012" width="14.28515625" style="17" customWidth="1"/>
    <col min="16013" max="16013" width="7.85546875" style="17" customWidth="1"/>
    <col min="16014" max="16384" width="11.42578125" style="17"/>
  </cols>
  <sheetData>
    <row r="1" spans="1:7" s="107" customFormat="1" ht="39.950000000000003" customHeight="1" x14ac:dyDescent="0.2">
      <c r="A1" s="325" t="str">
        <f>SAŽETAK!A1:J1</f>
        <v>IZVJEŠTAJ O IZVRŠENJU FINANCIJSKOG PLANA ELEKTROTEHNIČKE I EKONOMSKE ŠKOLE NOVA GRADIŠKA ZA 2024. GODINU</v>
      </c>
      <c r="B1" s="325"/>
      <c r="C1" s="325"/>
      <c r="D1" s="325"/>
      <c r="E1" s="325"/>
      <c r="F1" s="325"/>
      <c r="G1" s="325"/>
    </row>
    <row r="2" spans="1:7" s="107" customFormat="1" ht="15" customHeight="1" x14ac:dyDescent="0.2">
      <c r="A2" s="325" t="s">
        <v>161</v>
      </c>
      <c r="B2" s="325"/>
      <c r="C2" s="325"/>
      <c r="D2" s="325"/>
      <c r="E2" s="325"/>
      <c r="F2" s="325"/>
      <c r="G2" s="325"/>
    </row>
    <row r="3" spans="1:7" s="106" customFormat="1" ht="15" customHeight="1" x14ac:dyDescent="0.2">
      <c r="A3" s="132"/>
      <c r="B3" s="132"/>
      <c r="C3" s="132"/>
      <c r="D3" s="132"/>
      <c r="E3" s="132"/>
      <c r="F3" s="132"/>
      <c r="G3" s="132"/>
    </row>
    <row r="4" spans="1:7" s="106" customFormat="1" ht="15" customHeight="1" x14ac:dyDescent="0.2">
      <c r="A4" s="326" t="s">
        <v>194</v>
      </c>
      <c r="B4" s="326"/>
      <c r="C4" s="326"/>
      <c r="D4" s="326"/>
      <c r="E4" s="326"/>
      <c r="F4" s="326"/>
      <c r="G4" s="326"/>
    </row>
    <row r="5" spans="1:7" s="106" customFormat="1" ht="15" customHeight="1" x14ac:dyDescent="0.2">
      <c r="A5" s="131"/>
      <c r="B5" s="131"/>
      <c r="C5" s="131"/>
      <c r="D5" s="131"/>
      <c r="E5" s="131"/>
      <c r="F5" s="131"/>
      <c r="G5" s="131"/>
    </row>
    <row r="6" spans="1:7" s="106" customFormat="1" ht="15" customHeight="1" x14ac:dyDescent="0.2">
      <c r="A6" s="325" t="s">
        <v>214</v>
      </c>
      <c r="B6" s="325"/>
      <c r="C6" s="325"/>
      <c r="D6" s="325"/>
      <c r="E6" s="325"/>
      <c r="F6" s="325"/>
      <c r="G6" s="325"/>
    </row>
    <row r="7" spans="1:7" s="40" customFormat="1" x14ac:dyDescent="0.2">
      <c r="C7" s="58"/>
      <c r="D7" s="58"/>
      <c r="E7" s="58"/>
      <c r="F7" s="75"/>
      <c r="G7" s="76"/>
    </row>
    <row r="8" spans="1:7" s="40" customFormat="1" ht="57.6" customHeight="1" x14ac:dyDescent="0.2">
      <c r="A8" s="324" t="s">
        <v>166</v>
      </c>
      <c r="B8" s="324"/>
      <c r="C8" s="129" t="s">
        <v>212</v>
      </c>
      <c r="D8" s="129" t="s">
        <v>229</v>
      </c>
      <c r="E8" s="129" t="s">
        <v>213</v>
      </c>
      <c r="F8" s="129" t="s">
        <v>71</v>
      </c>
      <c r="G8" s="129" t="s">
        <v>71</v>
      </c>
    </row>
    <row r="9" spans="1:7" s="61" customFormat="1" ht="9.9499999999999993" customHeight="1" x14ac:dyDescent="0.15">
      <c r="A9" s="323">
        <v>1</v>
      </c>
      <c r="B9" s="323"/>
      <c r="C9" s="62">
        <v>2</v>
      </c>
      <c r="D9" s="62">
        <v>3</v>
      </c>
      <c r="E9" s="62">
        <v>4</v>
      </c>
      <c r="F9" s="77" t="s">
        <v>101</v>
      </c>
      <c r="G9" s="77" t="s">
        <v>102</v>
      </c>
    </row>
    <row r="10" spans="1:7" s="57" customFormat="1" ht="20.100000000000001" customHeight="1" x14ac:dyDescent="0.2">
      <c r="A10" s="270"/>
      <c r="B10" s="271" t="s">
        <v>84</v>
      </c>
      <c r="C10" s="272">
        <f>C11+C35</f>
        <v>1232939.8799999999</v>
      </c>
      <c r="D10" s="272">
        <f>D11+D35</f>
        <v>1584772.27</v>
      </c>
      <c r="E10" s="272">
        <f>E11+E35</f>
        <v>1571620.2999999998</v>
      </c>
      <c r="F10" s="273">
        <f>IF(C10=0,0,E10/C10*100)</f>
        <v>127.46933775878837</v>
      </c>
      <c r="G10" s="274">
        <f>IF(D10=0,0,E10/D10*100)</f>
        <v>99.170103474867076</v>
      </c>
    </row>
    <row r="11" spans="1:7" s="60" customFormat="1" ht="15" customHeight="1" x14ac:dyDescent="0.2">
      <c r="A11" s="275">
        <v>6</v>
      </c>
      <c r="B11" s="276" t="s">
        <v>136</v>
      </c>
      <c r="C11" s="277">
        <f>C12+C22+C25+C32</f>
        <v>1232939.8799999999</v>
      </c>
      <c r="D11" s="277">
        <f>D12+D22+D25+D32</f>
        <v>1584772.27</v>
      </c>
      <c r="E11" s="277">
        <f>E12+E22+E25+E32</f>
        <v>1571620.2999999998</v>
      </c>
      <c r="F11" s="278">
        <f>IF(C11=0,0,E11/C11*100)</f>
        <v>127.46933775878837</v>
      </c>
      <c r="G11" s="279">
        <f>IF(D11=0,0,E11/D11*100)</f>
        <v>99.170103474867076</v>
      </c>
    </row>
    <row r="12" spans="1:7" s="213" customFormat="1" ht="15" customHeight="1" x14ac:dyDescent="0.2">
      <c r="A12" s="214">
        <v>63</v>
      </c>
      <c r="B12" s="215" t="s">
        <v>78</v>
      </c>
      <c r="C12" s="216">
        <f>C15+C18+C20+C13</f>
        <v>1093152.6399999999</v>
      </c>
      <c r="D12" s="216">
        <v>1387900.5</v>
      </c>
      <c r="E12" s="216">
        <f>E15+E18+E20+E13</f>
        <v>1378207.7999999998</v>
      </c>
      <c r="F12" s="217">
        <f t="shared" ref="F12:F38" si="0">IF(C12=0,0,E12/C12*100)</f>
        <v>126.07642789940112</v>
      </c>
      <c r="G12" s="218">
        <f t="shared" ref="G12:G36" si="1">IF(D12=0,0,E12/D12*100)</f>
        <v>99.301628610984707</v>
      </c>
    </row>
    <row r="13" spans="1:7" s="213" customFormat="1" ht="15" customHeight="1" x14ac:dyDescent="0.2">
      <c r="A13" s="214">
        <v>632</v>
      </c>
      <c r="B13" s="215" t="s">
        <v>193</v>
      </c>
      <c r="C13" s="216">
        <f>C14</f>
        <v>0</v>
      </c>
      <c r="D13" s="216"/>
      <c r="E13" s="216">
        <f>E14</f>
        <v>0</v>
      </c>
      <c r="F13" s="217">
        <f t="shared" si="0"/>
        <v>0</v>
      </c>
      <c r="G13" s="218"/>
    </row>
    <row r="14" spans="1:7" s="224" customFormat="1" ht="15" customHeight="1" x14ac:dyDescent="0.2">
      <c r="A14" s="219">
        <v>6323</v>
      </c>
      <c r="B14" s="220" t="s">
        <v>192</v>
      </c>
      <c r="C14" s="221">
        <v>0</v>
      </c>
      <c r="D14" s="221"/>
      <c r="E14" s="221">
        <v>0</v>
      </c>
      <c r="F14" s="222">
        <f t="shared" si="0"/>
        <v>0</v>
      </c>
      <c r="G14" s="223"/>
    </row>
    <row r="15" spans="1:7" s="213" customFormat="1" ht="15" customHeight="1" x14ac:dyDescent="0.2">
      <c r="A15" s="214">
        <v>636</v>
      </c>
      <c r="B15" s="215" t="s">
        <v>137</v>
      </c>
      <c r="C15" s="216">
        <f>C16+C17</f>
        <v>1053815.6199999999</v>
      </c>
      <c r="D15" s="216"/>
      <c r="E15" s="216">
        <f>E16+E17</f>
        <v>1358717.3099999998</v>
      </c>
      <c r="F15" s="217">
        <f t="shared" si="0"/>
        <v>128.93311545334657</v>
      </c>
      <c r="G15" s="218"/>
    </row>
    <row r="16" spans="1:7" s="224" customFormat="1" ht="15" customHeight="1" x14ac:dyDescent="0.2">
      <c r="A16" s="219">
        <v>6361</v>
      </c>
      <c r="B16" s="220" t="s">
        <v>144</v>
      </c>
      <c r="C16" s="221">
        <v>1052918.45</v>
      </c>
      <c r="D16" s="221"/>
      <c r="E16" s="221">
        <v>1354910.43</v>
      </c>
      <c r="F16" s="222">
        <f t="shared" si="0"/>
        <v>128.6814216238684</v>
      </c>
      <c r="G16" s="223"/>
    </row>
    <row r="17" spans="1:7" s="224" customFormat="1" ht="20.100000000000001" customHeight="1" x14ac:dyDescent="0.2">
      <c r="A17" s="219">
        <v>6362</v>
      </c>
      <c r="B17" s="220" t="s">
        <v>145</v>
      </c>
      <c r="C17" s="221">
        <v>897.17</v>
      </c>
      <c r="D17" s="221"/>
      <c r="E17" s="221">
        <v>3806.88</v>
      </c>
      <c r="F17" s="222">
        <f t="shared" si="0"/>
        <v>424.32092022693587</v>
      </c>
      <c r="G17" s="223"/>
    </row>
    <row r="18" spans="1:7" s="213" customFormat="1" ht="15" customHeight="1" x14ac:dyDescent="0.2">
      <c r="A18" s="214">
        <v>638</v>
      </c>
      <c r="B18" s="215" t="s">
        <v>140</v>
      </c>
      <c r="C18" s="216">
        <f>C19</f>
        <v>22977.78</v>
      </c>
      <c r="D18" s="216"/>
      <c r="E18" s="216">
        <f>E19</f>
        <v>0</v>
      </c>
      <c r="F18" s="217">
        <f t="shared" si="0"/>
        <v>0</v>
      </c>
      <c r="G18" s="218"/>
    </row>
    <row r="19" spans="1:7" s="224" customFormat="1" ht="15" customHeight="1" x14ac:dyDescent="0.2">
      <c r="A19" s="219">
        <v>6381</v>
      </c>
      <c r="B19" s="220" t="s">
        <v>96</v>
      </c>
      <c r="C19" s="221">
        <v>22977.78</v>
      </c>
      <c r="D19" s="221"/>
      <c r="E19" s="221">
        <v>0</v>
      </c>
      <c r="F19" s="222">
        <f t="shared" si="0"/>
        <v>0</v>
      </c>
      <c r="G19" s="223"/>
    </row>
    <row r="20" spans="1:7" s="213" customFormat="1" ht="15" customHeight="1" x14ac:dyDescent="0.2">
      <c r="A20" s="214">
        <v>639</v>
      </c>
      <c r="B20" s="215" t="s">
        <v>141</v>
      </c>
      <c r="C20" s="216">
        <f>C21</f>
        <v>16359.24</v>
      </c>
      <c r="D20" s="216"/>
      <c r="E20" s="216">
        <f>E21</f>
        <v>19490.490000000002</v>
      </c>
      <c r="F20" s="217">
        <f t="shared" si="0"/>
        <v>119.14055909687737</v>
      </c>
      <c r="G20" s="218"/>
    </row>
    <row r="21" spans="1:7" s="224" customFormat="1" ht="15" customHeight="1" x14ac:dyDescent="0.2">
      <c r="A21" s="219">
        <v>6393</v>
      </c>
      <c r="B21" s="220" t="s">
        <v>91</v>
      </c>
      <c r="C21" s="221">
        <v>16359.24</v>
      </c>
      <c r="D21" s="221"/>
      <c r="E21" s="221">
        <v>19490.490000000002</v>
      </c>
      <c r="F21" s="222">
        <f t="shared" si="0"/>
        <v>119.14055909687737</v>
      </c>
      <c r="G21" s="223"/>
    </row>
    <row r="22" spans="1:7" s="136" customFormat="1" ht="19.5" customHeight="1" x14ac:dyDescent="0.2">
      <c r="A22" s="44">
        <v>65</v>
      </c>
      <c r="B22" s="108" t="s">
        <v>79</v>
      </c>
      <c r="C22" s="225">
        <f>C23</f>
        <v>1577.39</v>
      </c>
      <c r="D22" s="225">
        <v>1875.45</v>
      </c>
      <c r="E22" s="225">
        <f>E23</f>
        <v>1865.45</v>
      </c>
      <c r="F22" s="226">
        <f t="shared" si="0"/>
        <v>118.26181223413359</v>
      </c>
      <c r="G22" s="227">
        <f t="shared" si="1"/>
        <v>99.466794635954031</v>
      </c>
    </row>
    <row r="23" spans="1:7" s="213" customFormat="1" ht="15" customHeight="1" x14ac:dyDescent="0.2">
      <c r="A23" s="214">
        <v>652</v>
      </c>
      <c r="B23" s="215" t="s">
        <v>138</v>
      </c>
      <c r="C23" s="216">
        <f>C24</f>
        <v>1577.39</v>
      </c>
      <c r="D23" s="216"/>
      <c r="E23" s="216">
        <f>E24</f>
        <v>1865.45</v>
      </c>
      <c r="F23" s="217">
        <f t="shared" si="0"/>
        <v>118.26181223413359</v>
      </c>
      <c r="G23" s="218"/>
    </row>
    <row r="24" spans="1:7" s="224" customFormat="1" ht="15" customHeight="1" x14ac:dyDescent="0.2">
      <c r="A24" s="219">
        <v>6526</v>
      </c>
      <c r="B24" s="220" t="s">
        <v>49</v>
      </c>
      <c r="C24" s="221">
        <v>1577.39</v>
      </c>
      <c r="D24" s="221"/>
      <c r="E24" s="221">
        <v>1865.45</v>
      </c>
      <c r="F24" s="222">
        <f t="shared" si="0"/>
        <v>118.26181223413359</v>
      </c>
      <c r="G24" s="223"/>
    </row>
    <row r="25" spans="1:7" s="136" customFormat="1" ht="24.95" customHeight="1" x14ac:dyDescent="0.2">
      <c r="A25" s="228">
        <v>66</v>
      </c>
      <c r="B25" s="108" t="s">
        <v>80</v>
      </c>
      <c r="C25" s="225">
        <f>C26+C29</f>
        <v>36151.839999999997</v>
      </c>
      <c r="D25" s="225">
        <v>67353.69</v>
      </c>
      <c r="E25" s="225">
        <f>E26+E29</f>
        <v>66672.92</v>
      </c>
      <c r="F25" s="226">
        <f t="shared" si="0"/>
        <v>184.42469318297495</v>
      </c>
      <c r="G25" s="227">
        <f t="shared" si="1"/>
        <v>98.989261018958274</v>
      </c>
    </row>
    <row r="26" spans="1:7" s="136" customFormat="1" ht="15" customHeight="1" x14ac:dyDescent="0.2">
      <c r="A26" s="228">
        <v>661</v>
      </c>
      <c r="B26" s="108" t="s">
        <v>139</v>
      </c>
      <c r="C26" s="225">
        <f>C28+C27</f>
        <v>34159.17</v>
      </c>
      <c r="D26" s="225">
        <f>D28+D27</f>
        <v>0</v>
      </c>
      <c r="E26" s="225">
        <f>E28+E27</f>
        <v>61565.689999999995</v>
      </c>
      <c r="F26" s="226">
        <f t="shared" si="0"/>
        <v>180.23180891104789</v>
      </c>
      <c r="G26" s="227"/>
    </row>
    <row r="27" spans="1:7" s="133" customFormat="1" ht="15" customHeight="1" x14ac:dyDescent="0.2">
      <c r="A27" s="137">
        <v>6614</v>
      </c>
      <c r="B27" s="42" t="s">
        <v>200</v>
      </c>
      <c r="C27" s="134">
        <v>0</v>
      </c>
      <c r="D27" s="134"/>
      <c r="E27" s="134">
        <v>292.63</v>
      </c>
      <c r="F27" s="229"/>
      <c r="G27" s="135"/>
    </row>
    <row r="28" spans="1:7" s="133" customFormat="1" ht="15" customHeight="1" x14ac:dyDescent="0.2">
      <c r="A28" s="137">
        <v>6615</v>
      </c>
      <c r="B28" s="42" t="s">
        <v>48</v>
      </c>
      <c r="C28" s="134">
        <v>34159.17</v>
      </c>
      <c r="D28" s="134"/>
      <c r="E28" s="134">
        <v>61273.06</v>
      </c>
      <c r="F28" s="229">
        <f t="shared" si="0"/>
        <v>179.37514289720738</v>
      </c>
      <c r="G28" s="135"/>
    </row>
    <row r="29" spans="1:7" s="136" customFormat="1" ht="15" customHeight="1" x14ac:dyDescent="0.2">
      <c r="A29" s="228">
        <v>663</v>
      </c>
      <c r="B29" s="108" t="s">
        <v>142</v>
      </c>
      <c r="C29" s="225">
        <f>C30+C31</f>
        <v>1992.67</v>
      </c>
      <c r="D29" s="225"/>
      <c r="E29" s="225">
        <f>E30+E31</f>
        <v>5107.2299999999996</v>
      </c>
      <c r="F29" s="226">
        <f t="shared" si="0"/>
        <v>256.30084258808535</v>
      </c>
      <c r="G29" s="227"/>
    </row>
    <row r="30" spans="1:7" s="133" customFormat="1" ht="15" customHeight="1" x14ac:dyDescent="0.2">
      <c r="A30" s="137">
        <v>6631</v>
      </c>
      <c r="B30" s="42" t="s">
        <v>50</v>
      </c>
      <c r="C30" s="134">
        <v>1992.67</v>
      </c>
      <c r="D30" s="134"/>
      <c r="E30" s="134">
        <v>3323.54</v>
      </c>
      <c r="F30" s="229">
        <f t="shared" si="0"/>
        <v>166.78827904269144</v>
      </c>
      <c r="G30" s="135"/>
    </row>
    <row r="31" spans="1:7" s="133" customFormat="1" ht="15" customHeight="1" x14ac:dyDescent="0.2">
      <c r="A31" s="137">
        <v>6632</v>
      </c>
      <c r="B31" s="42" t="s">
        <v>70</v>
      </c>
      <c r="C31" s="134">
        <v>0</v>
      </c>
      <c r="D31" s="134"/>
      <c r="E31" s="134">
        <v>1783.69</v>
      </c>
      <c r="F31" s="229">
        <f t="shared" si="0"/>
        <v>0</v>
      </c>
      <c r="G31" s="135"/>
    </row>
    <row r="32" spans="1:7" s="45" customFormat="1" ht="15" customHeight="1" x14ac:dyDescent="0.2">
      <c r="A32" s="93">
        <v>67</v>
      </c>
      <c r="B32" s="94" t="s">
        <v>81</v>
      </c>
      <c r="C32" s="95">
        <f>C33</f>
        <v>102058.01</v>
      </c>
      <c r="D32" s="95">
        <v>127642.63</v>
      </c>
      <c r="E32" s="95">
        <f>E33</f>
        <v>124874.13</v>
      </c>
      <c r="F32" s="164">
        <f t="shared" si="0"/>
        <v>122.35603065354694</v>
      </c>
      <c r="G32" s="96">
        <f t="shared" si="1"/>
        <v>97.831053778819822</v>
      </c>
    </row>
    <row r="33" spans="1:7" s="45" customFormat="1" ht="24.95" customHeight="1" x14ac:dyDescent="0.2">
      <c r="A33" s="93">
        <v>671</v>
      </c>
      <c r="B33" s="94" t="s">
        <v>143</v>
      </c>
      <c r="C33" s="95">
        <f>C34</f>
        <v>102058.01</v>
      </c>
      <c r="D33" s="95"/>
      <c r="E33" s="95">
        <f>E34</f>
        <v>124874.13</v>
      </c>
      <c r="F33" s="164">
        <f t="shared" si="0"/>
        <v>122.35603065354694</v>
      </c>
      <c r="G33" s="96"/>
    </row>
    <row r="34" spans="1:7" s="48" customFormat="1" ht="15" customHeight="1" x14ac:dyDescent="0.2">
      <c r="A34" s="46">
        <v>6711</v>
      </c>
      <c r="B34" s="47" t="s">
        <v>66</v>
      </c>
      <c r="C34" s="67">
        <v>102058.01</v>
      </c>
      <c r="D34" s="67"/>
      <c r="E34" s="67">
        <v>124874.13</v>
      </c>
      <c r="F34" s="165">
        <f t="shared" si="0"/>
        <v>122.35603065354694</v>
      </c>
      <c r="G34" s="80"/>
    </row>
    <row r="35" spans="1:7" s="57" customFormat="1" ht="15" customHeight="1" x14ac:dyDescent="0.2">
      <c r="A35" s="49">
        <v>7</v>
      </c>
      <c r="B35" s="50" t="s">
        <v>73</v>
      </c>
      <c r="C35" s="72">
        <f>C36</f>
        <v>0</v>
      </c>
      <c r="D35" s="72">
        <f>D36</f>
        <v>0</v>
      </c>
      <c r="E35" s="72">
        <f>E36</f>
        <v>0</v>
      </c>
      <c r="F35" s="166">
        <f t="shared" si="0"/>
        <v>0</v>
      </c>
      <c r="G35" s="81">
        <f t="shared" si="1"/>
        <v>0</v>
      </c>
    </row>
    <row r="36" spans="1:7" s="52" customFormat="1" ht="15" customHeight="1" x14ac:dyDescent="0.2">
      <c r="A36" s="97">
        <v>72</v>
      </c>
      <c r="B36" s="98" t="s">
        <v>83</v>
      </c>
      <c r="C36" s="99">
        <f>C37</f>
        <v>0</v>
      </c>
      <c r="D36" s="99">
        <v>0</v>
      </c>
      <c r="E36" s="99">
        <f>E37</f>
        <v>0</v>
      </c>
      <c r="F36" s="167">
        <f t="shared" si="0"/>
        <v>0</v>
      </c>
      <c r="G36" s="100">
        <f t="shared" si="1"/>
        <v>0</v>
      </c>
    </row>
    <row r="37" spans="1:7" s="52" customFormat="1" ht="15" customHeight="1" x14ac:dyDescent="0.2">
      <c r="A37" s="97">
        <v>721</v>
      </c>
      <c r="B37" s="98" t="s">
        <v>146</v>
      </c>
      <c r="C37" s="99">
        <f>C38</f>
        <v>0</v>
      </c>
      <c r="D37" s="99"/>
      <c r="E37" s="99">
        <f>E38</f>
        <v>0</v>
      </c>
      <c r="F37" s="167">
        <f t="shared" si="0"/>
        <v>0</v>
      </c>
      <c r="G37" s="100"/>
    </row>
    <row r="38" spans="1:7" s="54" customFormat="1" ht="15" customHeight="1" x14ac:dyDescent="0.2">
      <c r="A38" s="168">
        <v>7211</v>
      </c>
      <c r="B38" s="169" t="s">
        <v>51</v>
      </c>
      <c r="C38" s="280">
        <v>0</v>
      </c>
      <c r="D38" s="280"/>
      <c r="E38" s="280">
        <v>0</v>
      </c>
      <c r="F38" s="281">
        <f t="shared" si="0"/>
        <v>0</v>
      </c>
      <c r="G38" s="282"/>
    </row>
    <row r="43" spans="1:7" s="57" customFormat="1" ht="11.25" customHeight="1" x14ac:dyDescent="0.2">
      <c r="A43" s="199"/>
      <c r="B43" s="200"/>
      <c r="C43" s="201"/>
      <c r="D43" s="201"/>
      <c r="E43" s="201"/>
      <c r="F43" s="202"/>
      <c r="G43" s="202"/>
    </row>
    <row r="44" spans="1:7" s="40" customFormat="1" ht="57.6" customHeight="1" x14ac:dyDescent="0.2">
      <c r="A44" s="324" t="s">
        <v>166</v>
      </c>
      <c r="B44" s="324"/>
      <c r="C44" s="129" t="s">
        <v>212</v>
      </c>
      <c r="D44" s="129" t="s">
        <v>229</v>
      </c>
      <c r="E44" s="129" t="s">
        <v>213</v>
      </c>
      <c r="F44" s="129" t="s">
        <v>71</v>
      </c>
      <c r="G44" s="129" t="s">
        <v>71</v>
      </c>
    </row>
    <row r="45" spans="1:7" s="61" customFormat="1" ht="9.9499999999999993" customHeight="1" x14ac:dyDescent="0.15">
      <c r="A45" s="323">
        <v>1</v>
      </c>
      <c r="B45" s="323"/>
      <c r="C45" s="62">
        <v>2</v>
      </c>
      <c r="D45" s="62">
        <v>3</v>
      </c>
      <c r="E45" s="62">
        <v>4</v>
      </c>
      <c r="F45" s="77" t="s">
        <v>101</v>
      </c>
      <c r="G45" s="77" t="s">
        <v>102</v>
      </c>
    </row>
    <row r="46" spans="1:7" s="52" customFormat="1" ht="20.100000000000001" customHeight="1" x14ac:dyDescent="0.2">
      <c r="A46" s="270"/>
      <c r="B46" s="283" t="s">
        <v>90</v>
      </c>
      <c r="C46" s="272">
        <f>C47+C99</f>
        <v>1223945.6099999999</v>
      </c>
      <c r="D46" s="272">
        <f>D47+D99</f>
        <v>1598938.5799999998</v>
      </c>
      <c r="E46" s="272">
        <f>E47+E99</f>
        <v>1571566.57</v>
      </c>
      <c r="F46" s="284">
        <f>IF(C46=0,0,E46/C46*100)</f>
        <v>128.40166729304258</v>
      </c>
      <c r="G46" s="274">
        <f t="shared" ref="G46" si="2">IF(D46=0,0,E46/D46*100)</f>
        <v>98.288113731047773</v>
      </c>
    </row>
    <row r="47" spans="1:7" s="52" customFormat="1" ht="15" customHeight="1" x14ac:dyDescent="0.2">
      <c r="A47" s="49">
        <v>3</v>
      </c>
      <c r="B47" s="71" t="s">
        <v>85</v>
      </c>
      <c r="C47" s="72">
        <f>C48+C58+C91+C96</f>
        <v>1217291.1599999999</v>
      </c>
      <c r="D47" s="72">
        <f>D48+D58+D91+D96</f>
        <v>1566362.45</v>
      </c>
      <c r="E47" s="72">
        <f>E48+E58+E91+E96</f>
        <v>1552820.61</v>
      </c>
      <c r="F47" s="166">
        <f t="shared" ref="F47:F109" si="3">IF(C47=0,0,E47/C47*100)</f>
        <v>127.56361510092624</v>
      </c>
      <c r="G47" s="81">
        <f t="shared" ref="G47:G100" si="4">IF(D47=0,0,E47/D47*100)</f>
        <v>99.135459356804688</v>
      </c>
    </row>
    <row r="48" spans="1:7" s="51" customFormat="1" ht="15" customHeight="1" x14ac:dyDescent="0.2">
      <c r="A48" s="97">
        <v>31</v>
      </c>
      <c r="B48" s="98" t="s">
        <v>86</v>
      </c>
      <c r="C48" s="101">
        <f>C49+C53+C55</f>
        <v>1085682.31</v>
      </c>
      <c r="D48" s="101">
        <v>1385843.92</v>
      </c>
      <c r="E48" s="101">
        <f>E49+E53+E55</f>
        <v>1380344.35</v>
      </c>
      <c r="F48" s="170">
        <f t="shared" si="3"/>
        <v>127.14072406687735</v>
      </c>
      <c r="G48" s="102">
        <f t="shared" si="4"/>
        <v>99.603160938931723</v>
      </c>
    </row>
    <row r="49" spans="1:7" s="51" customFormat="1" ht="15" customHeight="1" x14ac:dyDescent="0.2">
      <c r="A49" s="97">
        <v>311</v>
      </c>
      <c r="B49" s="98" t="s">
        <v>147</v>
      </c>
      <c r="C49" s="101">
        <f>SUM(C50:C52)</f>
        <v>903026.76</v>
      </c>
      <c r="D49" s="101"/>
      <c r="E49" s="101">
        <f>SUM(E50:E52)</f>
        <v>1152168.9300000002</v>
      </c>
      <c r="F49" s="170">
        <f t="shared" si="3"/>
        <v>127.58967740889543</v>
      </c>
      <c r="G49" s="102"/>
    </row>
    <row r="50" spans="1:7" ht="15" customHeight="1" x14ac:dyDescent="0.2">
      <c r="A50" s="53">
        <v>3111</v>
      </c>
      <c r="B50" s="69" t="s">
        <v>76</v>
      </c>
      <c r="C50" s="70">
        <v>872242.21</v>
      </c>
      <c r="D50" s="70"/>
      <c r="E50" s="70">
        <f>'Posebni dio programska'!D21+'Posebni dio programska'!D155+'Posebni dio programska'!D160+'Posebni dio programska'!D169+'Posebni dio programska'!D178</f>
        <v>1111417.26</v>
      </c>
      <c r="F50" s="171">
        <f t="shared" si="3"/>
        <v>127.42071494109418</v>
      </c>
      <c r="G50" s="85"/>
    </row>
    <row r="51" spans="1:7" ht="15" customHeight="1" x14ac:dyDescent="0.2">
      <c r="A51" s="53">
        <v>3113</v>
      </c>
      <c r="B51" s="69" t="s">
        <v>53</v>
      </c>
      <c r="C51" s="70">
        <v>30784.55</v>
      </c>
      <c r="D51" s="70"/>
      <c r="E51" s="70">
        <f>'Posebni dio programska'!D22+'Posebni dio programska'!D65</f>
        <v>40022.549999999996</v>
      </c>
      <c r="F51" s="171">
        <f t="shared" si="3"/>
        <v>130.00855948844469</v>
      </c>
      <c r="G51" s="85"/>
    </row>
    <row r="52" spans="1:7" ht="15" customHeight="1" x14ac:dyDescent="0.2">
      <c r="A52" s="53">
        <v>3114</v>
      </c>
      <c r="B52" s="69" t="s">
        <v>148</v>
      </c>
      <c r="C52" s="70">
        <v>0</v>
      </c>
      <c r="D52" s="70"/>
      <c r="E52" s="70">
        <f>'Posebni dio programska'!D23</f>
        <v>729.12</v>
      </c>
      <c r="F52" s="171">
        <f t="shared" si="3"/>
        <v>0</v>
      </c>
      <c r="G52" s="85"/>
    </row>
    <row r="53" spans="1:7" s="51" customFormat="1" ht="15" customHeight="1" x14ac:dyDescent="0.2">
      <c r="A53" s="97">
        <v>312</v>
      </c>
      <c r="B53" s="98" t="s">
        <v>61</v>
      </c>
      <c r="C53" s="101">
        <f>C54</f>
        <v>44732.54</v>
      </c>
      <c r="D53" s="101"/>
      <c r="E53" s="101">
        <f>E54</f>
        <v>47376.03</v>
      </c>
      <c r="F53" s="170">
        <f t="shared" si="3"/>
        <v>105.90954593680573</v>
      </c>
      <c r="G53" s="102"/>
    </row>
    <row r="54" spans="1:7" ht="15" customHeight="1" x14ac:dyDescent="0.2">
      <c r="A54" s="53">
        <v>3121</v>
      </c>
      <c r="B54" s="69" t="s">
        <v>61</v>
      </c>
      <c r="C54" s="70">
        <v>44732.54</v>
      </c>
      <c r="D54" s="70"/>
      <c r="E54" s="70">
        <f>'Posebni dio programska'!D24+'Posebni dio programska'!D31+'Posebni dio programska'!D66+'Posebni dio programska'!D107+'Posebni dio programska'!D156+'Posebni dio programska'!D161+'Posebni dio programska'!D170+'Posebni dio programska'!D179</f>
        <v>47376.03</v>
      </c>
      <c r="F54" s="171">
        <f t="shared" si="3"/>
        <v>105.90954593680573</v>
      </c>
      <c r="G54" s="85"/>
    </row>
    <row r="55" spans="1:7" s="51" customFormat="1" ht="15" customHeight="1" x14ac:dyDescent="0.2">
      <c r="A55" s="97">
        <v>313</v>
      </c>
      <c r="B55" s="98" t="s">
        <v>149</v>
      </c>
      <c r="C55" s="105">
        <f>SUM(C56:C57)</f>
        <v>137923.01</v>
      </c>
      <c r="D55" s="105"/>
      <c r="E55" s="105">
        <f>SUM(E56:E57)</f>
        <v>180799.38999999998</v>
      </c>
      <c r="F55" s="170">
        <f t="shared" si="3"/>
        <v>131.08718407465147</v>
      </c>
      <c r="G55" s="102"/>
    </row>
    <row r="56" spans="1:7" ht="15" customHeight="1" x14ac:dyDescent="0.2">
      <c r="A56" s="53">
        <v>3132</v>
      </c>
      <c r="B56" s="69" t="s">
        <v>77</v>
      </c>
      <c r="C56" s="70">
        <v>137923.01</v>
      </c>
      <c r="D56" s="70"/>
      <c r="E56" s="70">
        <f>'Posebni dio programska'!D25+'Posebni dio programska'!D67+'Posebni dio programska'!D157+'Posebni dio programska'!D162+'Posebni dio programska'!D171+'Posebni dio programska'!D180</f>
        <v>180799.38999999998</v>
      </c>
      <c r="F56" s="171">
        <f t="shared" si="3"/>
        <v>131.08718407465147</v>
      </c>
      <c r="G56" s="85"/>
    </row>
    <row r="57" spans="1:7" ht="15" customHeight="1" x14ac:dyDescent="0.2">
      <c r="A57" s="53">
        <v>3133</v>
      </c>
      <c r="B57" s="69" t="s">
        <v>158</v>
      </c>
      <c r="C57" s="70">
        <v>0</v>
      </c>
      <c r="D57" s="70"/>
      <c r="E57" s="70">
        <v>0</v>
      </c>
      <c r="F57" s="171">
        <f t="shared" si="3"/>
        <v>0</v>
      </c>
      <c r="G57" s="85"/>
    </row>
    <row r="58" spans="1:7" s="51" customFormat="1" ht="15" customHeight="1" x14ac:dyDescent="0.2">
      <c r="A58" s="97">
        <v>32</v>
      </c>
      <c r="B58" s="98" t="s">
        <v>87</v>
      </c>
      <c r="C58" s="101">
        <f>C59+C64+C71+C81+C83</f>
        <v>131204.01</v>
      </c>
      <c r="D58" s="101">
        <v>180099.96</v>
      </c>
      <c r="E58" s="101">
        <f>E59+E64+E71+E81+E83</f>
        <v>172066.5</v>
      </c>
      <c r="F58" s="170">
        <f t="shared" si="3"/>
        <v>131.14423865551061</v>
      </c>
      <c r="G58" s="102">
        <f t="shared" si="4"/>
        <v>95.539443762230718</v>
      </c>
    </row>
    <row r="59" spans="1:7" s="51" customFormat="1" ht="15" customHeight="1" x14ac:dyDescent="0.2">
      <c r="A59" s="97">
        <v>321</v>
      </c>
      <c r="B59" s="98" t="s">
        <v>150</v>
      </c>
      <c r="C59" s="101">
        <f>SUM(C60:C63)</f>
        <v>46146.28</v>
      </c>
      <c r="D59" s="101"/>
      <c r="E59" s="101">
        <f>SUM(E60:E63)</f>
        <v>42533.280000000006</v>
      </c>
      <c r="F59" s="170">
        <f t="shared" si="3"/>
        <v>92.170549825468072</v>
      </c>
      <c r="G59" s="102"/>
    </row>
    <row r="60" spans="1:7" ht="15" customHeight="1" x14ac:dyDescent="0.2">
      <c r="A60" s="53">
        <v>3211</v>
      </c>
      <c r="B60" s="69" t="s">
        <v>1</v>
      </c>
      <c r="C60" s="70">
        <v>10677.19</v>
      </c>
      <c r="D60" s="70"/>
      <c r="E60" s="70">
        <f>'Posebni dio programska'!D33+'Posebni dio programska'!D69+'Posebni dio programska'!D109+'Posebni dio programska'!D136+'Posebni dio programska'!D164+'Posebni dio programska'!D173+'Posebni dio programska'!D182</f>
        <v>7429.93</v>
      </c>
      <c r="F60" s="171">
        <f t="shared" si="3"/>
        <v>69.586941882648901</v>
      </c>
      <c r="G60" s="85"/>
    </row>
    <row r="61" spans="1:7" ht="15" customHeight="1" x14ac:dyDescent="0.2">
      <c r="A61" s="53">
        <v>3212</v>
      </c>
      <c r="B61" s="69" t="s">
        <v>3</v>
      </c>
      <c r="C61" s="70">
        <v>34476.1</v>
      </c>
      <c r="D61" s="70"/>
      <c r="E61" s="70">
        <f>'Posebni dio programska'!D34+'Posebni dio programska'!D70+'Posebni dio programska'!D165+'Posebni dio programska'!D174+'Posebni dio programska'!D183</f>
        <v>34099.750000000007</v>
      </c>
      <c r="F61" s="171">
        <f t="shared" si="3"/>
        <v>98.90837420705941</v>
      </c>
      <c r="G61" s="85"/>
    </row>
    <row r="62" spans="1:7" ht="15" customHeight="1" x14ac:dyDescent="0.2">
      <c r="A62" s="53">
        <v>3213</v>
      </c>
      <c r="B62" s="69" t="s">
        <v>5</v>
      </c>
      <c r="C62" s="70">
        <v>992.99</v>
      </c>
      <c r="D62" s="70"/>
      <c r="E62" s="70">
        <f>'Posebni dio programska'!D35</f>
        <v>1003.6</v>
      </c>
      <c r="F62" s="171">
        <f t="shared" si="3"/>
        <v>101.06849011571113</v>
      </c>
      <c r="G62" s="85"/>
    </row>
    <row r="63" spans="1:7" ht="15" customHeight="1" x14ac:dyDescent="0.2">
      <c r="A63" s="53">
        <v>3214</v>
      </c>
      <c r="B63" s="69" t="s">
        <v>7</v>
      </c>
      <c r="C63" s="70">
        <v>0</v>
      </c>
      <c r="D63" s="70"/>
      <c r="E63" s="70">
        <f>'Posebni dio programska'!D36</f>
        <v>0</v>
      </c>
      <c r="F63" s="171">
        <f t="shared" si="3"/>
        <v>0</v>
      </c>
      <c r="G63" s="85"/>
    </row>
    <row r="64" spans="1:7" s="51" customFormat="1" ht="15" customHeight="1" x14ac:dyDescent="0.2">
      <c r="A64" s="97">
        <v>322</v>
      </c>
      <c r="B64" s="98" t="s">
        <v>151</v>
      </c>
      <c r="C64" s="101">
        <f>SUM(C65:C70)</f>
        <v>41008.680000000008</v>
      </c>
      <c r="D64" s="101"/>
      <c r="E64" s="101">
        <f>SUM(E65:E70)</f>
        <v>57363.109999999993</v>
      </c>
      <c r="F64" s="170">
        <f t="shared" si="3"/>
        <v>139.88041068378689</v>
      </c>
      <c r="G64" s="102"/>
    </row>
    <row r="65" spans="1:7" ht="15" customHeight="1" x14ac:dyDescent="0.2">
      <c r="A65" s="53">
        <v>3221</v>
      </c>
      <c r="B65" s="69" t="s">
        <v>9</v>
      </c>
      <c r="C65" s="70">
        <v>12015.23</v>
      </c>
      <c r="D65" s="70"/>
      <c r="E65" s="70">
        <f>'Posebni dio programska'!D37+'Posebni dio programska'!D71+'Posebni dio programska'!D94+'Posebni dio programska'!D110+'Posebni dio programska'!D137</f>
        <v>18196.699999999997</v>
      </c>
      <c r="F65" s="171">
        <f t="shared" si="3"/>
        <v>151.44695523930875</v>
      </c>
      <c r="G65" s="85"/>
    </row>
    <row r="66" spans="1:7" ht="15" customHeight="1" x14ac:dyDescent="0.2">
      <c r="A66" s="53">
        <v>3222</v>
      </c>
      <c r="B66" s="69" t="s">
        <v>62</v>
      </c>
      <c r="C66" s="70">
        <v>650.74</v>
      </c>
      <c r="D66" s="70"/>
      <c r="E66" s="70">
        <f>'Posebni dio programska'!D38+'Posebni dio programska'!D72+'Posebni dio programska'!D111+'Posebni dio programska'!D138</f>
        <v>2151.69</v>
      </c>
      <c r="F66" s="171">
        <f t="shared" si="3"/>
        <v>330.65279527922058</v>
      </c>
      <c r="G66" s="85"/>
    </row>
    <row r="67" spans="1:7" ht="15" customHeight="1" x14ac:dyDescent="0.2">
      <c r="A67" s="53">
        <v>3223</v>
      </c>
      <c r="B67" s="69" t="s">
        <v>11</v>
      </c>
      <c r="C67" s="70">
        <v>21168.400000000001</v>
      </c>
      <c r="D67" s="70"/>
      <c r="E67" s="70">
        <f>'Posebni dio programska'!D39+'Posebni dio programska'!D73</f>
        <v>23897.01</v>
      </c>
      <c r="F67" s="171">
        <f t="shared" si="3"/>
        <v>112.8900153058332</v>
      </c>
      <c r="G67" s="85"/>
    </row>
    <row r="68" spans="1:7" ht="15" customHeight="1" x14ac:dyDescent="0.2">
      <c r="A68" s="53">
        <v>3224</v>
      </c>
      <c r="B68" s="69" t="s">
        <v>13</v>
      </c>
      <c r="C68" s="70">
        <v>3006.55</v>
      </c>
      <c r="D68" s="70"/>
      <c r="E68" s="70">
        <f>'Posebni dio programska'!D40+'Posebni dio programska'!D74+'Posebni dio programska'!D95</f>
        <v>3853.45</v>
      </c>
      <c r="F68" s="171">
        <f t="shared" si="3"/>
        <v>128.16849877766873</v>
      </c>
      <c r="G68" s="85"/>
    </row>
    <row r="69" spans="1:7" ht="15" customHeight="1" x14ac:dyDescent="0.2">
      <c r="A69" s="53">
        <v>3225</v>
      </c>
      <c r="B69" s="69" t="s">
        <v>15</v>
      </c>
      <c r="C69" s="70">
        <v>4041.3</v>
      </c>
      <c r="D69" s="70"/>
      <c r="E69" s="70">
        <f>'Posebni dio programska'!D41+'Posebni dio programska'!D75+'Posebni dio programska'!D112+'Posebni dio programska'!D139</f>
        <v>9264.26</v>
      </c>
      <c r="F69" s="171">
        <f t="shared" si="3"/>
        <v>229.23960111845196</v>
      </c>
      <c r="G69" s="85"/>
    </row>
    <row r="70" spans="1:7" ht="15" customHeight="1" x14ac:dyDescent="0.2">
      <c r="A70" s="53">
        <v>3227</v>
      </c>
      <c r="B70" s="69" t="s">
        <v>97</v>
      </c>
      <c r="C70" s="70">
        <v>126.46</v>
      </c>
      <c r="D70" s="70"/>
      <c r="E70" s="70">
        <f>'Posebni dio programska'!D42</f>
        <v>0</v>
      </c>
      <c r="F70" s="171">
        <f t="shared" si="3"/>
        <v>0</v>
      </c>
      <c r="G70" s="85"/>
    </row>
    <row r="71" spans="1:7" s="51" customFormat="1" ht="15" customHeight="1" x14ac:dyDescent="0.2">
      <c r="A71" s="97">
        <v>323</v>
      </c>
      <c r="B71" s="98" t="s">
        <v>152</v>
      </c>
      <c r="C71" s="101">
        <f>SUM(C72:C80)</f>
        <v>26847.739999999998</v>
      </c>
      <c r="D71" s="101"/>
      <c r="E71" s="101">
        <f>SUM(E72:E80)</f>
        <v>29429.21</v>
      </c>
      <c r="F71" s="170">
        <f t="shared" si="3"/>
        <v>109.6152227338316</v>
      </c>
      <c r="G71" s="102"/>
    </row>
    <row r="72" spans="1:7" ht="15" customHeight="1" x14ac:dyDescent="0.2">
      <c r="A72" s="53">
        <v>3231</v>
      </c>
      <c r="B72" s="69" t="s">
        <v>17</v>
      </c>
      <c r="C72" s="70">
        <v>4555.57</v>
      </c>
      <c r="D72" s="70"/>
      <c r="E72" s="70">
        <f>'Posebni dio programska'!D43+'Posebni dio programska'!D76+'Posebni dio programska'!D96+'Posebni dio programska'!D113</f>
        <v>2748.16</v>
      </c>
      <c r="F72" s="171">
        <f t="shared" si="3"/>
        <v>60.325272139381028</v>
      </c>
      <c r="G72" s="85"/>
    </row>
    <row r="73" spans="1:7" ht="15" customHeight="1" x14ac:dyDescent="0.2">
      <c r="A73" s="53">
        <v>3232</v>
      </c>
      <c r="B73" s="69" t="s">
        <v>19</v>
      </c>
      <c r="C73" s="70">
        <v>1131.75</v>
      </c>
      <c r="D73" s="70"/>
      <c r="E73" s="70">
        <f>'Posebni dio programska'!D44+'Posebni dio programska'!D77+'Posebni dio programska'!D97+'Posebni dio programska'!D148</f>
        <v>1587.45</v>
      </c>
      <c r="F73" s="171">
        <f t="shared" si="3"/>
        <v>140.26507620941021</v>
      </c>
      <c r="G73" s="85"/>
    </row>
    <row r="74" spans="1:7" ht="15" customHeight="1" x14ac:dyDescent="0.2">
      <c r="A74" s="53">
        <v>3233</v>
      </c>
      <c r="B74" s="69" t="s">
        <v>21</v>
      </c>
      <c r="C74" s="70">
        <v>0</v>
      </c>
      <c r="D74" s="70"/>
      <c r="E74" s="70">
        <f>'Posebni dio programska'!D45+'Posebni dio programska'!D114</f>
        <v>0</v>
      </c>
      <c r="F74" s="171">
        <f t="shared" si="3"/>
        <v>0</v>
      </c>
      <c r="G74" s="85"/>
    </row>
    <row r="75" spans="1:7" ht="15" customHeight="1" x14ac:dyDescent="0.2">
      <c r="A75" s="53">
        <v>3234</v>
      </c>
      <c r="B75" s="69" t="s">
        <v>23</v>
      </c>
      <c r="C75" s="70">
        <v>15830.45</v>
      </c>
      <c r="D75" s="70"/>
      <c r="E75" s="70">
        <f>'Posebni dio programska'!D46+'Posebni dio programska'!D78</f>
        <v>15934.42</v>
      </c>
      <c r="F75" s="171">
        <f t="shared" si="3"/>
        <v>100.6567722332593</v>
      </c>
      <c r="G75" s="85"/>
    </row>
    <row r="76" spans="1:7" ht="15" customHeight="1" x14ac:dyDescent="0.2">
      <c r="A76" s="53">
        <v>3235</v>
      </c>
      <c r="B76" s="69" t="s">
        <v>63</v>
      </c>
      <c r="C76" s="70">
        <v>220</v>
      </c>
      <c r="D76" s="70"/>
      <c r="E76" s="70">
        <f>'Posebni dio programska'!D47+'Posebni dio programska'!D79+'Posebni dio programska'!D115+'Posebni dio programska'!D140</f>
        <v>406.25</v>
      </c>
      <c r="F76" s="171">
        <f t="shared" si="3"/>
        <v>184.65909090909091</v>
      </c>
      <c r="G76" s="85"/>
    </row>
    <row r="77" spans="1:7" ht="15" customHeight="1" x14ac:dyDescent="0.2">
      <c r="A77" s="53">
        <v>3236</v>
      </c>
      <c r="B77" s="69" t="s">
        <v>25</v>
      </c>
      <c r="C77" s="70">
        <v>2881.46</v>
      </c>
      <c r="D77" s="70"/>
      <c r="E77" s="70">
        <f>'Posebni dio programska'!D48+'Posebni dio programska'!D116+'Posebni dio programska'!D175+'Posebni dio programska'!D184</f>
        <v>3972.8100000000004</v>
      </c>
      <c r="F77" s="171">
        <f t="shared" si="3"/>
        <v>137.87489675372902</v>
      </c>
      <c r="G77" s="85"/>
    </row>
    <row r="78" spans="1:7" ht="15" customHeight="1" x14ac:dyDescent="0.2">
      <c r="A78" s="53">
        <v>3237</v>
      </c>
      <c r="B78" s="69" t="s">
        <v>27</v>
      </c>
      <c r="C78" s="70">
        <v>0</v>
      </c>
      <c r="D78" s="70"/>
      <c r="E78" s="70">
        <f>'Posebni dio programska'!D49+'Posebni dio programska'!D80+'Posebni dio programska'!D117</f>
        <v>0</v>
      </c>
      <c r="F78" s="171">
        <f t="shared" si="3"/>
        <v>0</v>
      </c>
      <c r="G78" s="85"/>
    </row>
    <row r="79" spans="1:7" ht="15" customHeight="1" x14ac:dyDescent="0.2">
      <c r="A79" s="53">
        <v>3238</v>
      </c>
      <c r="B79" s="69" t="s">
        <v>29</v>
      </c>
      <c r="C79" s="70">
        <v>869.46</v>
      </c>
      <c r="D79" s="70"/>
      <c r="E79" s="70">
        <f>'Posebni dio programska'!D50</f>
        <v>869.46</v>
      </c>
      <c r="F79" s="171">
        <f t="shared" si="3"/>
        <v>100</v>
      </c>
      <c r="G79" s="85"/>
    </row>
    <row r="80" spans="1:7" ht="15" customHeight="1" x14ac:dyDescent="0.2">
      <c r="A80" s="53">
        <v>3239</v>
      </c>
      <c r="B80" s="69" t="s">
        <v>31</v>
      </c>
      <c r="C80" s="70">
        <v>1359.05</v>
      </c>
      <c r="D80" s="70"/>
      <c r="E80" s="70">
        <f>'Posebni dio programska'!D51+'Posebni dio programska'!D81+'Posebni dio programska'!D118+'Posebni dio programska'!D141</f>
        <v>3910.66</v>
      </c>
      <c r="F80" s="171">
        <f t="shared" si="3"/>
        <v>287.74953092233545</v>
      </c>
      <c r="G80" s="85"/>
    </row>
    <row r="81" spans="1:7" s="51" customFormat="1" ht="15" customHeight="1" x14ac:dyDescent="0.2">
      <c r="A81" s="97">
        <v>324</v>
      </c>
      <c r="B81" s="98" t="s">
        <v>33</v>
      </c>
      <c r="C81" s="101">
        <f>C82</f>
        <v>855.97</v>
      </c>
      <c r="D81" s="101"/>
      <c r="E81" s="101">
        <f>E82</f>
        <v>2447.15</v>
      </c>
      <c r="F81" s="170">
        <f t="shared" si="3"/>
        <v>285.89202892624741</v>
      </c>
      <c r="G81" s="102"/>
    </row>
    <row r="82" spans="1:7" ht="15" customHeight="1" x14ac:dyDescent="0.2">
      <c r="A82" s="53">
        <v>3241</v>
      </c>
      <c r="B82" s="69" t="s">
        <v>33</v>
      </c>
      <c r="C82" s="70">
        <v>855.97</v>
      </c>
      <c r="D82" s="70"/>
      <c r="E82" s="70">
        <f>'Posebni dio programska'!D52+'Posebni dio programska'!D98+'Posebni dio programska'!D119</f>
        <v>2447.15</v>
      </c>
      <c r="F82" s="171">
        <f t="shared" si="3"/>
        <v>285.89202892624741</v>
      </c>
      <c r="G82" s="85"/>
    </row>
    <row r="83" spans="1:7" s="51" customFormat="1" ht="15" customHeight="1" x14ac:dyDescent="0.2">
      <c r="A83" s="97">
        <v>329</v>
      </c>
      <c r="B83" s="98" t="s">
        <v>43</v>
      </c>
      <c r="C83" s="101">
        <f>SUM(C84:C90)</f>
        <v>16345.34</v>
      </c>
      <c r="D83" s="101"/>
      <c r="E83" s="101">
        <f>SUM(E84:E90)</f>
        <v>40293.750000000007</v>
      </c>
      <c r="F83" s="170">
        <f t="shared" si="3"/>
        <v>246.51521473398537</v>
      </c>
      <c r="G83" s="102"/>
    </row>
    <row r="84" spans="1:7" ht="15" customHeight="1" x14ac:dyDescent="0.2">
      <c r="A84" s="53">
        <v>3291</v>
      </c>
      <c r="B84" s="69" t="s">
        <v>157</v>
      </c>
      <c r="C84" s="70">
        <v>0</v>
      </c>
      <c r="D84" s="70"/>
      <c r="E84" s="70">
        <f>'Posebni dio programska'!D99</f>
        <v>0</v>
      </c>
      <c r="F84" s="171">
        <f t="shared" si="3"/>
        <v>0</v>
      </c>
      <c r="G84" s="85"/>
    </row>
    <row r="85" spans="1:7" ht="15" customHeight="1" x14ac:dyDescent="0.2">
      <c r="A85" s="53">
        <v>3292</v>
      </c>
      <c r="B85" s="69" t="s">
        <v>35</v>
      </c>
      <c r="C85" s="70">
        <v>199.48</v>
      </c>
      <c r="D85" s="70"/>
      <c r="E85" s="70">
        <f>'Posebni dio programska'!D53+'Posebni dio programska'!D100+'Posebni dio programska'!D120</f>
        <v>0</v>
      </c>
      <c r="F85" s="171">
        <f t="shared" si="3"/>
        <v>0</v>
      </c>
      <c r="G85" s="85"/>
    </row>
    <row r="86" spans="1:7" ht="15" customHeight="1" x14ac:dyDescent="0.2">
      <c r="A86" s="53">
        <v>3293</v>
      </c>
      <c r="B86" s="69" t="s">
        <v>37</v>
      </c>
      <c r="C86" s="70">
        <v>3211.75</v>
      </c>
      <c r="D86" s="70"/>
      <c r="E86" s="70">
        <f>'Posebni dio programska'!D54+'Posebni dio programska'!D82+'Posebni dio programska'!D121+'Posebni dio programska'!D142</f>
        <v>3448.1</v>
      </c>
      <c r="F86" s="171">
        <f t="shared" si="3"/>
        <v>107.35891647855532</v>
      </c>
      <c r="G86" s="85"/>
    </row>
    <row r="87" spans="1:7" ht="15" customHeight="1" x14ac:dyDescent="0.2">
      <c r="A87" s="53">
        <v>3294</v>
      </c>
      <c r="B87" s="69" t="s">
        <v>39</v>
      </c>
      <c r="C87" s="70">
        <v>135</v>
      </c>
      <c r="D87" s="70"/>
      <c r="E87" s="70">
        <f>'Posebni dio programska'!D55</f>
        <v>45</v>
      </c>
      <c r="F87" s="171">
        <f t="shared" si="3"/>
        <v>33.333333333333329</v>
      </c>
      <c r="G87" s="85"/>
    </row>
    <row r="88" spans="1:7" ht="15" customHeight="1" x14ac:dyDescent="0.2">
      <c r="A88" s="53">
        <v>3295</v>
      </c>
      <c r="B88" s="69" t="s">
        <v>41</v>
      </c>
      <c r="C88" s="70">
        <v>391.87</v>
      </c>
      <c r="D88" s="70"/>
      <c r="E88" s="70">
        <f>'Posebni dio programska'!D27+'Posebni dio programska'!D56+'Posebni dio programska'!D122</f>
        <v>339.84</v>
      </c>
      <c r="F88" s="171">
        <f t="shared" si="3"/>
        <v>86.722637609411279</v>
      </c>
      <c r="G88" s="85"/>
    </row>
    <row r="89" spans="1:7" ht="15" customHeight="1" x14ac:dyDescent="0.2">
      <c r="A89" s="53">
        <v>3296</v>
      </c>
      <c r="B89" s="69" t="s">
        <v>98</v>
      </c>
      <c r="C89" s="70">
        <v>0</v>
      </c>
      <c r="D89" s="70"/>
      <c r="E89" s="70">
        <f>'Posebni dio programska'!D123</f>
        <v>0</v>
      </c>
      <c r="F89" s="171">
        <f t="shared" si="3"/>
        <v>0</v>
      </c>
      <c r="G89" s="85"/>
    </row>
    <row r="90" spans="1:7" ht="15" customHeight="1" x14ac:dyDescent="0.2">
      <c r="A90" s="53">
        <v>3299</v>
      </c>
      <c r="B90" s="69" t="s">
        <v>43</v>
      </c>
      <c r="C90" s="70">
        <v>12407.24</v>
      </c>
      <c r="D90" s="70"/>
      <c r="E90" s="70">
        <f>'Posebni dio programska'!D57+'Posebni dio programska'!D83+'Posebni dio programska'!D101+'Posebni dio programska'!D124+'Posebni dio programska'!D143</f>
        <v>36460.810000000005</v>
      </c>
      <c r="F90" s="171">
        <f t="shared" si="3"/>
        <v>293.86720979041274</v>
      </c>
      <c r="G90" s="85"/>
    </row>
    <row r="91" spans="1:7" s="51" customFormat="1" ht="15" customHeight="1" x14ac:dyDescent="0.2">
      <c r="A91" s="97">
        <v>34</v>
      </c>
      <c r="B91" s="98" t="s">
        <v>88</v>
      </c>
      <c r="C91" s="101">
        <f>C92</f>
        <v>4.9000000000000004</v>
      </c>
      <c r="D91" s="101">
        <f>'Posebni dio programska'!C58+'Posebni dio programska'!C125</f>
        <v>15</v>
      </c>
      <c r="E91" s="101">
        <f>E92</f>
        <v>6.43</v>
      </c>
      <c r="F91" s="170">
        <f t="shared" si="3"/>
        <v>131.22448979591834</v>
      </c>
      <c r="G91" s="102">
        <f t="shared" si="4"/>
        <v>42.866666666666667</v>
      </c>
    </row>
    <row r="92" spans="1:7" s="51" customFormat="1" ht="15" customHeight="1" x14ac:dyDescent="0.2">
      <c r="A92" s="97">
        <v>343</v>
      </c>
      <c r="B92" s="98" t="s">
        <v>153</v>
      </c>
      <c r="C92" s="101">
        <f>SUM(C93:C95)</f>
        <v>4.9000000000000004</v>
      </c>
      <c r="D92" s="101"/>
      <c r="E92" s="101">
        <f>SUM(E93:E95)</f>
        <v>6.43</v>
      </c>
      <c r="F92" s="170">
        <f t="shared" si="3"/>
        <v>131.22448979591834</v>
      </c>
      <c r="G92" s="102"/>
    </row>
    <row r="93" spans="1:7" ht="15" customHeight="1" x14ac:dyDescent="0.2">
      <c r="A93" s="53">
        <v>3431</v>
      </c>
      <c r="B93" s="69" t="s">
        <v>45</v>
      </c>
      <c r="C93" s="70">
        <v>0</v>
      </c>
      <c r="D93" s="70"/>
      <c r="E93" s="70">
        <f>'Posebni dio programska'!D59</f>
        <v>1.1000000000000001</v>
      </c>
      <c r="F93" s="171">
        <f t="shared" si="3"/>
        <v>0</v>
      </c>
      <c r="G93" s="85"/>
    </row>
    <row r="94" spans="1:7" ht="15" customHeight="1" x14ac:dyDescent="0.2">
      <c r="A94" s="53">
        <v>3433</v>
      </c>
      <c r="B94" s="69" t="s">
        <v>47</v>
      </c>
      <c r="C94" s="70">
        <v>4.9000000000000004</v>
      </c>
      <c r="D94" s="70"/>
      <c r="E94" s="70">
        <f>'Posebni dio programska'!D60+'Posebni dio programska'!D126</f>
        <v>5.33</v>
      </c>
      <c r="F94" s="171">
        <f t="shared" si="3"/>
        <v>108.77551020408163</v>
      </c>
      <c r="G94" s="85"/>
    </row>
    <row r="95" spans="1:7" ht="15" customHeight="1" x14ac:dyDescent="0.2">
      <c r="A95" s="53">
        <v>3434</v>
      </c>
      <c r="B95" s="69" t="s">
        <v>54</v>
      </c>
      <c r="C95" s="70">
        <v>0</v>
      </c>
      <c r="D95" s="70"/>
      <c r="E95" s="70">
        <f>'Posebni dio programska'!D61</f>
        <v>0</v>
      </c>
      <c r="F95" s="171">
        <f t="shared" si="3"/>
        <v>0</v>
      </c>
      <c r="G95" s="85"/>
    </row>
    <row r="96" spans="1:7" s="51" customFormat="1" ht="15" customHeight="1" x14ac:dyDescent="0.2">
      <c r="A96" s="97">
        <v>38</v>
      </c>
      <c r="B96" s="98" t="s">
        <v>159</v>
      </c>
      <c r="C96" s="101">
        <f>C97</f>
        <v>399.94</v>
      </c>
      <c r="D96" s="101">
        <f>'Posebni dio programska'!C127</f>
        <v>403.57</v>
      </c>
      <c r="E96" s="101">
        <f>E97</f>
        <v>403.33</v>
      </c>
      <c r="F96" s="170">
        <f t="shared" si="3"/>
        <v>100.84762714407161</v>
      </c>
      <c r="G96" s="102">
        <f t="shared" ref="G96" si="5">IF(D96=0,0,E96/D96*100)</f>
        <v>99.940530762940753</v>
      </c>
    </row>
    <row r="97" spans="1:7" s="51" customFormat="1" ht="15" customHeight="1" x14ac:dyDescent="0.2">
      <c r="A97" s="97">
        <v>381</v>
      </c>
      <c r="B97" s="98" t="s">
        <v>50</v>
      </c>
      <c r="C97" s="101">
        <f>C98</f>
        <v>399.94</v>
      </c>
      <c r="D97" s="101"/>
      <c r="E97" s="101">
        <f>E98</f>
        <v>403.33</v>
      </c>
      <c r="F97" s="170">
        <f t="shared" si="3"/>
        <v>100.84762714407161</v>
      </c>
      <c r="G97" s="102"/>
    </row>
    <row r="98" spans="1:7" ht="15" customHeight="1" x14ac:dyDescent="0.2">
      <c r="A98" s="53">
        <v>3812</v>
      </c>
      <c r="B98" s="69" t="s">
        <v>160</v>
      </c>
      <c r="C98" s="70">
        <v>399.94</v>
      </c>
      <c r="D98" s="70"/>
      <c r="E98" s="70">
        <f>'Posebni dio programska'!D128</f>
        <v>403.33</v>
      </c>
      <c r="F98" s="171">
        <f t="shared" si="3"/>
        <v>100.84762714407161</v>
      </c>
      <c r="G98" s="85"/>
    </row>
    <row r="99" spans="1:7" s="52" customFormat="1" ht="15" customHeight="1" x14ac:dyDescent="0.2">
      <c r="A99" s="49">
        <v>4</v>
      </c>
      <c r="B99" s="71" t="s">
        <v>75</v>
      </c>
      <c r="C99" s="72">
        <f>C100</f>
        <v>6654.45</v>
      </c>
      <c r="D99" s="72">
        <f>D100</f>
        <v>32576.129999999997</v>
      </c>
      <c r="E99" s="72">
        <f>E100</f>
        <v>18745.959999999995</v>
      </c>
      <c r="F99" s="166">
        <f t="shared" si="3"/>
        <v>281.70562555883652</v>
      </c>
      <c r="G99" s="81">
        <f t="shared" si="4"/>
        <v>57.545079786948286</v>
      </c>
    </row>
    <row r="100" spans="1:7" s="51" customFormat="1" ht="15" customHeight="1" x14ac:dyDescent="0.2">
      <c r="A100" s="97">
        <v>42</v>
      </c>
      <c r="B100" s="98" t="s">
        <v>89</v>
      </c>
      <c r="C100" s="101">
        <f>C101+C108</f>
        <v>6654.45</v>
      </c>
      <c r="D100" s="101">
        <f>'Posebni dio programska'!C84+'Posebni dio programska'!C102+'Posebni dio programska'!C129+'Posebni dio programska'!C144+'Posebni dio programska'!C149</f>
        <v>32576.129999999997</v>
      </c>
      <c r="E100" s="101">
        <f>E101+E108</f>
        <v>18745.959999999995</v>
      </c>
      <c r="F100" s="170">
        <f t="shared" si="3"/>
        <v>281.70562555883652</v>
      </c>
      <c r="G100" s="102">
        <f t="shared" si="4"/>
        <v>57.545079786948286</v>
      </c>
    </row>
    <row r="101" spans="1:7" s="51" customFormat="1" ht="15" customHeight="1" x14ac:dyDescent="0.2">
      <c r="A101" s="97">
        <v>422</v>
      </c>
      <c r="B101" s="98" t="s">
        <v>154</v>
      </c>
      <c r="C101" s="101">
        <f>SUM(C102:C107)</f>
        <v>5469.25</v>
      </c>
      <c r="D101" s="101"/>
      <c r="E101" s="101">
        <f>SUM(E102:E107)</f>
        <v>16947.269999999997</v>
      </c>
      <c r="F101" s="170">
        <f t="shared" si="3"/>
        <v>309.86460666453348</v>
      </c>
      <c r="G101" s="102"/>
    </row>
    <row r="102" spans="1:7" ht="15" customHeight="1" x14ac:dyDescent="0.2">
      <c r="A102" s="53">
        <v>4221</v>
      </c>
      <c r="B102" s="69" t="s">
        <v>155</v>
      </c>
      <c r="C102" s="70">
        <v>1190.25</v>
      </c>
      <c r="D102" s="70"/>
      <c r="E102" s="70">
        <f>'Posebni dio programska'!D85+'Posebni dio programska'!D130+'Posebni dio programska'!D145+'Posebni dio programska'!D150</f>
        <v>13274.919999999998</v>
      </c>
      <c r="F102" s="171">
        <f t="shared" si="3"/>
        <v>1115.3051879857171</v>
      </c>
      <c r="G102" s="85"/>
    </row>
    <row r="103" spans="1:7" ht="15" customHeight="1" x14ac:dyDescent="0.2">
      <c r="A103" s="53">
        <v>4222</v>
      </c>
      <c r="B103" s="69" t="s">
        <v>67</v>
      </c>
      <c r="C103" s="70">
        <v>0</v>
      </c>
      <c r="D103" s="70"/>
      <c r="E103" s="70">
        <f>'Posebni dio programska'!D86</f>
        <v>662.5</v>
      </c>
      <c r="F103" s="171">
        <f t="shared" si="3"/>
        <v>0</v>
      </c>
      <c r="G103" s="85"/>
    </row>
    <row r="104" spans="1:7" ht="15" customHeight="1" x14ac:dyDescent="0.2">
      <c r="A104" s="53">
        <v>4223</v>
      </c>
      <c r="B104" s="69" t="s">
        <v>68</v>
      </c>
      <c r="C104" s="70">
        <v>3300</v>
      </c>
      <c r="D104" s="70"/>
      <c r="E104" s="70">
        <f>'Posebni dio programska'!D87+'Posebni dio programska'!D103</f>
        <v>2950</v>
      </c>
      <c r="F104" s="171">
        <f t="shared" si="3"/>
        <v>89.393939393939391</v>
      </c>
      <c r="G104" s="85"/>
    </row>
    <row r="105" spans="1:7" ht="15" customHeight="1" x14ac:dyDescent="0.2">
      <c r="A105" s="53">
        <v>4225</v>
      </c>
      <c r="B105" s="69" t="s">
        <v>60</v>
      </c>
      <c r="C105" s="70">
        <v>979</v>
      </c>
      <c r="D105" s="70"/>
      <c r="E105" s="70">
        <f>'Posebni dio programska'!D88+'Posebni dio programska'!D131</f>
        <v>0</v>
      </c>
      <c r="F105" s="171">
        <f t="shared" si="3"/>
        <v>0</v>
      </c>
      <c r="G105" s="85"/>
    </row>
    <row r="106" spans="1:7" ht="15" customHeight="1" x14ac:dyDescent="0.2">
      <c r="A106" s="53">
        <v>4226</v>
      </c>
      <c r="B106" s="69" t="s">
        <v>69</v>
      </c>
      <c r="C106" s="70">
        <v>0</v>
      </c>
      <c r="D106" s="70"/>
      <c r="E106" s="70">
        <f>'Posebni dio programska'!D89+'Posebni dio programska'!D132</f>
        <v>59.85</v>
      </c>
      <c r="F106" s="171">
        <f t="shared" si="3"/>
        <v>0</v>
      </c>
      <c r="G106" s="85"/>
    </row>
    <row r="107" spans="1:7" ht="15" customHeight="1" x14ac:dyDescent="0.2">
      <c r="A107" s="53">
        <v>4227</v>
      </c>
      <c r="B107" s="69" t="s">
        <v>65</v>
      </c>
      <c r="C107" s="70">
        <v>0</v>
      </c>
      <c r="D107" s="70"/>
      <c r="E107" s="70">
        <f>'Posebni dio programska'!D90+'Posebni dio programska'!D151</f>
        <v>0</v>
      </c>
      <c r="F107" s="171">
        <f t="shared" si="3"/>
        <v>0</v>
      </c>
      <c r="G107" s="85"/>
    </row>
    <row r="108" spans="1:7" s="51" customFormat="1" ht="15" customHeight="1" x14ac:dyDescent="0.2">
      <c r="A108" s="97">
        <v>424</v>
      </c>
      <c r="B108" s="98" t="s">
        <v>156</v>
      </c>
      <c r="C108" s="101">
        <f>C109</f>
        <v>1185.2</v>
      </c>
      <c r="D108" s="101"/>
      <c r="E108" s="101">
        <f>E109</f>
        <v>1798.69</v>
      </c>
      <c r="F108" s="170">
        <f t="shared" si="3"/>
        <v>151.76257171785352</v>
      </c>
      <c r="G108" s="102"/>
    </row>
    <row r="109" spans="1:7" ht="15" customHeight="1" x14ac:dyDescent="0.2">
      <c r="A109" s="168">
        <v>4241</v>
      </c>
      <c r="B109" s="169" t="s">
        <v>58</v>
      </c>
      <c r="C109" s="172">
        <v>1185.2</v>
      </c>
      <c r="D109" s="172"/>
      <c r="E109" s="172">
        <f>'Posebni dio programska'!D91+'Posebni dio programska'!D104+'Posebni dio programska'!D133</f>
        <v>1798.69</v>
      </c>
      <c r="F109" s="173">
        <f t="shared" si="3"/>
        <v>151.76257171785352</v>
      </c>
      <c r="G109" s="174"/>
    </row>
  </sheetData>
  <sheetProtection algorithmName="SHA-512" hashValue="xQHmeJ6WOmM1btSi4H1YORLSzvRme8SeJvz0KzH6BDWZxQz2upMZylJYsTE4fGAGJRfsq25Mur/J6zOeHpF//A==" saltValue="PedtF7NAfBG8VcPtWr488A==" spinCount="100000" sheet="1" objects="1" scenarios="1" formatCells="0" formatColumns="0" formatRows="0" insertColumns="0" insertRows="0" deleteColumns="0" deleteRows="0"/>
  <mergeCells count="8">
    <mergeCell ref="A9:B9"/>
    <mergeCell ref="A45:B45"/>
    <mergeCell ref="A44:B44"/>
    <mergeCell ref="A1:G1"/>
    <mergeCell ref="A2:G2"/>
    <mergeCell ref="A4:G4"/>
    <mergeCell ref="A6:G6"/>
    <mergeCell ref="A8:B8"/>
  </mergeCells>
  <pageMargins left="0.78740157480314965" right="0" top="0.39370078740157483" bottom="0.39370078740157483" header="0.31496062992125984" footer="0.31496062992125984"/>
  <pageSetup paperSize="9" scale="9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2405-94D5-4135-9D29-F12A7A95CB1F}">
  <dimension ref="A1:G50"/>
  <sheetViews>
    <sheetView zoomScaleNormal="100" workbookViewId="0">
      <selection activeCell="E20" sqref="E20"/>
    </sheetView>
  </sheetViews>
  <sheetFormatPr defaultColWidth="11.42578125" defaultRowHeight="11.25" x14ac:dyDescent="0.2"/>
  <cols>
    <col min="1" max="1" width="6.140625" style="17" customWidth="1"/>
    <col min="2" max="2" width="42.5703125" style="17" customWidth="1"/>
    <col min="3" max="3" width="20.28515625" style="17" customWidth="1"/>
    <col min="4" max="5" width="20.28515625" style="59" customWidth="1"/>
    <col min="6" max="7" width="15" style="84" customWidth="1"/>
    <col min="8" max="198" width="11.42578125" style="17"/>
    <col min="199" max="199" width="16" style="17" customWidth="1"/>
    <col min="200" max="206" width="17.5703125" style="17" customWidth="1"/>
    <col min="207" max="207" width="7.85546875" style="17" customWidth="1"/>
    <col min="208" max="208" width="14.28515625" style="17" customWidth="1"/>
    <col min="209" max="209" width="7.85546875" style="17" customWidth="1"/>
    <col min="210" max="454" width="11.42578125" style="17"/>
    <col min="455" max="455" width="16" style="17" customWidth="1"/>
    <col min="456" max="462" width="17.5703125" style="17" customWidth="1"/>
    <col min="463" max="463" width="7.85546875" style="17" customWidth="1"/>
    <col min="464" max="464" width="14.28515625" style="17" customWidth="1"/>
    <col min="465" max="465" width="7.85546875" style="17" customWidth="1"/>
    <col min="466" max="710" width="11.42578125" style="17"/>
    <col min="711" max="711" width="16" style="17" customWidth="1"/>
    <col min="712" max="718" width="17.5703125" style="17" customWidth="1"/>
    <col min="719" max="719" width="7.85546875" style="17" customWidth="1"/>
    <col min="720" max="720" width="14.28515625" style="17" customWidth="1"/>
    <col min="721" max="721" width="7.85546875" style="17" customWidth="1"/>
    <col min="722" max="966" width="11.42578125" style="17"/>
    <col min="967" max="967" width="16" style="17" customWidth="1"/>
    <col min="968" max="974" width="17.5703125" style="17" customWidth="1"/>
    <col min="975" max="975" width="7.85546875" style="17" customWidth="1"/>
    <col min="976" max="976" width="14.28515625" style="17" customWidth="1"/>
    <col min="977" max="977" width="7.85546875" style="17" customWidth="1"/>
    <col min="978" max="1222" width="11.42578125" style="17"/>
    <col min="1223" max="1223" width="16" style="17" customWidth="1"/>
    <col min="1224" max="1230" width="17.5703125" style="17" customWidth="1"/>
    <col min="1231" max="1231" width="7.85546875" style="17" customWidth="1"/>
    <col min="1232" max="1232" width="14.28515625" style="17" customWidth="1"/>
    <col min="1233" max="1233" width="7.85546875" style="17" customWidth="1"/>
    <col min="1234" max="1478" width="11.42578125" style="17"/>
    <col min="1479" max="1479" width="16" style="17" customWidth="1"/>
    <col min="1480" max="1486" width="17.5703125" style="17" customWidth="1"/>
    <col min="1487" max="1487" width="7.85546875" style="17" customWidth="1"/>
    <col min="1488" max="1488" width="14.28515625" style="17" customWidth="1"/>
    <col min="1489" max="1489" width="7.85546875" style="17" customWidth="1"/>
    <col min="1490" max="1734" width="11.42578125" style="17"/>
    <col min="1735" max="1735" width="16" style="17" customWidth="1"/>
    <col min="1736" max="1742" width="17.5703125" style="17" customWidth="1"/>
    <col min="1743" max="1743" width="7.85546875" style="17" customWidth="1"/>
    <col min="1744" max="1744" width="14.28515625" style="17" customWidth="1"/>
    <col min="1745" max="1745" width="7.85546875" style="17" customWidth="1"/>
    <col min="1746" max="1990" width="11.42578125" style="17"/>
    <col min="1991" max="1991" width="16" style="17" customWidth="1"/>
    <col min="1992" max="1998" width="17.5703125" style="17" customWidth="1"/>
    <col min="1999" max="1999" width="7.85546875" style="17" customWidth="1"/>
    <col min="2000" max="2000" width="14.28515625" style="17" customWidth="1"/>
    <col min="2001" max="2001" width="7.85546875" style="17" customWidth="1"/>
    <col min="2002" max="2246" width="11.42578125" style="17"/>
    <col min="2247" max="2247" width="16" style="17" customWidth="1"/>
    <col min="2248" max="2254" width="17.5703125" style="17" customWidth="1"/>
    <col min="2255" max="2255" width="7.85546875" style="17" customWidth="1"/>
    <col min="2256" max="2256" width="14.28515625" style="17" customWidth="1"/>
    <col min="2257" max="2257" width="7.85546875" style="17" customWidth="1"/>
    <col min="2258" max="2502" width="11.42578125" style="17"/>
    <col min="2503" max="2503" width="16" style="17" customWidth="1"/>
    <col min="2504" max="2510" width="17.5703125" style="17" customWidth="1"/>
    <col min="2511" max="2511" width="7.85546875" style="17" customWidth="1"/>
    <col min="2512" max="2512" width="14.28515625" style="17" customWidth="1"/>
    <col min="2513" max="2513" width="7.85546875" style="17" customWidth="1"/>
    <col min="2514" max="2758" width="11.42578125" style="17"/>
    <col min="2759" max="2759" width="16" style="17" customWidth="1"/>
    <col min="2760" max="2766" width="17.5703125" style="17" customWidth="1"/>
    <col min="2767" max="2767" width="7.85546875" style="17" customWidth="1"/>
    <col min="2768" max="2768" width="14.28515625" style="17" customWidth="1"/>
    <col min="2769" max="2769" width="7.85546875" style="17" customWidth="1"/>
    <col min="2770" max="3014" width="11.42578125" style="17"/>
    <col min="3015" max="3015" width="16" style="17" customWidth="1"/>
    <col min="3016" max="3022" width="17.5703125" style="17" customWidth="1"/>
    <col min="3023" max="3023" width="7.85546875" style="17" customWidth="1"/>
    <col min="3024" max="3024" width="14.28515625" style="17" customWidth="1"/>
    <col min="3025" max="3025" width="7.85546875" style="17" customWidth="1"/>
    <col min="3026" max="3270" width="11.42578125" style="17"/>
    <col min="3271" max="3271" width="16" style="17" customWidth="1"/>
    <col min="3272" max="3278" width="17.5703125" style="17" customWidth="1"/>
    <col min="3279" max="3279" width="7.85546875" style="17" customWidth="1"/>
    <col min="3280" max="3280" width="14.28515625" style="17" customWidth="1"/>
    <col min="3281" max="3281" width="7.85546875" style="17" customWidth="1"/>
    <col min="3282" max="3526" width="11.42578125" style="17"/>
    <col min="3527" max="3527" width="16" style="17" customWidth="1"/>
    <col min="3528" max="3534" width="17.5703125" style="17" customWidth="1"/>
    <col min="3535" max="3535" width="7.85546875" style="17" customWidth="1"/>
    <col min="3536" max="3536" width="14.28515625" style="17" customWidth="1"/>
    <col min="3537" max="3537" width="7.85546875" style="17" customWidth="1"/>
    <col min="3538" max="3782" width="11.42578125" style="17"/>
    <col min="3783" max="3783" width="16" style="17" customWidth="1"/>
    <col min="3784" max="3790" width="17.5703125" style="17" customWidth="1"/>
    <col min="3791" max="3791" width="7.85546875" style="17" customWidth="1"/>
    <col min="3792" max="3792" width="14.28515625" style="17" customWidth="1"/>
    <col min="3793" max="3793" width="7.85546875" style="17" customWidth="1"/>
    <col min="3794" max="4038" width="11.42578125" style="17"/>
    <col min="4039" max="4039" width="16" style="17" customWidth="1"/>
    <col min="4040" max="4046" width="17.5703125" style="17" customWidth="1"/>
    <col min="4047" max="4047" width="7.85546875" style="17" customWidth="1"/>
    <col min="4048" max="4048" width="14.28515625" style="17" customWidth="1"/>
    <col min="4049" max="4049" width="7.85546875" style="17" customWidth="1"/>
    <col min="4050" max="4294" width="11.42578125" style="17"/>
    <col min="4295" max="4295" width="16" style="17" customWidth="1"/>
    <col min="4296" max="4302" width="17.5703125" style="17" customWidth="1"/>
    <col min="4303" max="4303" width="7.85546875" style="17" customWidth="1"/>
    <col min="4304" max="4304" width="14.28515625" style="17" customWidth="1"/>
    <col min="4305" max="4305" width="7.85546875" style="17" customWidth="1"/>
    <col min="4306" max="4550" width="11.42578125" style="17"/>
    <col min="4551" max="4551" width="16" style="17" customWidth="1"/>
    <col min="4552" max="4558" width="17.5703125" style="17" customWidth="1"/>
    <col min="4559" max="4559" width="7.85546875" style="17" customWidth="1"/>
    <col min="4560" max="4560" width="14.28515625" style="17" customWidth="1"/>
    <col min="4561" max="4561" width="7.85546875" style="17" customWidth="1"/>
    <col min="4562" max="4806" width="11.42578125" style="17"/>
    <col min="4807" max="4807" width="16" style="17" customWidth="1"/>
    <col min="4808" max="4814" width="17.5703125" style="17" customWidth="1"/>
    <col min="4815" max="4815" width="7.85546875" style="17" customWidth="1"/>
    <col min="4816" max="4816" width="14.28515625" style="17" customWidth="1"/>
    <col min="4817" max="4817" width="7.85546875" style="17" customWidth="1"/>
    <col min="4818" max="5062" width="11.42578125" style="17"/>
    <col min="5063" max="5063" width="16" style="17" customWidth="1"/>
    <col min="5064" max="5070" width="17.5703125" style="17" customWidth="1"/>
    <col min="5071" max="5071" width="7.85546875" style="17" customWidth="1"/>
    <col min="5072" max="5072" width="14.28515625" style="17" customWidth="1"/>
    <col min="5073" max="5073" width="7.85546875" style="17" customWidth="1"/>
    <col min="5074" max="5318" width="11.42578125" style="17"/>
    <col min="5319" max="5319" width="16" style="17" customWidth="1"/>
    <col min="5320" max="5326" width="17.5703125" style="17" customWidth="1"/>
    <col min="5327" max="5327" width="7.85546875" style="17" customWidth="1"/>
    <col min="5328" max="5328" width="14.28515625" style="17" customWidth="1"/>
    <col min="5329" max="5329" width="7.85546875" style="17" customWidth="1"/>
    <col min="5330" max="5574" width="11.42578125" style="17"/>
    <col min="5575" max="5575" width="16" style="17" customWidth="1"/>
    <col min="5576" max="5582" width="17.5703125" style="17" customWidth="1"/>
    <col min="5583" max="5583" width="7.85546875" style="17" customWidth="1"/>
    <col min="5584" max="5584" width="14.28515625" style="17" customWidth="1"/>
    <col min="5585" max="5585" width="7.85546875" style="17" customWidth="1"/>
    <col min="5586" max="5830" width="11.42578125" style="17"/>
    <col min="5831" max="5831" width="16" style="17" customWidth="1"/>
    <col min="5832" max="5838" width="17.5703125" style="17" customWidth="1"/>
    <col min="5839" max="5839" width="7.85546875" style="17" customWidth="1"/>
    <col min="5840" max="5840" width="14.28515625" style="17" customWidth="1"/>
    <col min="5841" max="5841" width="7.85546875" style="17" customWidth="1"/>
    <col min="5842" max="6086" width="11.42578125" style="17"/>
    <col min="6087" max="6087" width="16" style="17" customWidth="1"/>
    <col min="6088" max="6094" width="17.5703125" style="17" customWidth="1"/>
    <col min="6095" max="6095" width="7.85546875" style="17" customWidth="1"/>
    <col min="6096" max="6096" width="14.28515625" style="17" customWidth="1"/>
    <col min="6097" max="6097" width="7.85546875" style="17" customWidth="1"/>
    <col min="6098" max="6342" width="11.42578125" style="17"/>
    <col min="6343" max="6343" width="16" style="17" customWidth="1"/>
    <col min="6344" max="6350" width="17.5703125" style="17" customWidth="1"/>
    <col min="6351" max="6351" width="7.85546875" style="17" customWidth="1"/>
    <col min="6352" max="6352" width="14.28515625" style="17" customWidth="1"/>
    <col min="6353" max="6353" width="7.85546875" style="17" customWidth="1"/>
    <col min="6354" max="6598" width="11.42578125" style="17"/>
    <col min="6599" max="6599" width="16" style="17" customWidth="1"/>
    <col min="6600" max="6606" width="17.5703125" style="17" customWidth="1"/>
    <col min="6607" max="6607" width="7.85546875" style="17" customWidth="1"/>
    <col min="6608" max="6608" width="14.28515625" style="17" customWidth="1"/>
    <col min="6609" max="6609" width="7.85546875" style="17" customWidth="1"/>
    <col min="6610" max="6854" width="11.42578125" style="17"/>
    <col min="6855" max="6855" width="16" style="17" customWidth="1"/>
    <col min="6856" max="6862" width="17.5703125" style="17" customWidth="1"/>
    <col min="6863" max="6863" width="7.85546875" style="17" customWidth="1"/>
    <col min="6864" max="6864" width="14.28515625" style="17" customWidth="1"/>
    <col min="6865" max="6865" width="7.85546875" style="17" customWidth="1"/>
    <col min="6866" max="7110" width="11.42578125" style="17"/>
    <col min="7111" max="7111" width="16" style="17" customWidth="1"/>
    <col min="7112" max="7118" width="17.5703125" style="17" customWidth="1"/>
    <col min="7119" max="7119" width="7.85546875" style="17" customWidth="1"/>
    <col min="7120" max="7120" width="14.28515625" style="17" customWidth="1"/>
    <col min="7121" max="7121" width="7.85546875" style="17" customWidth="1"/>
    <col min="7122" max="7366" width="11.42578125" style="17"/>
    <col min="7367" max="7367" width="16" style="17" customWidth="1"/>
    <col min="7368" max="7374" width="17.5703125" style="17" customWidth="1"/>
    <col min="7375" max="7375" width="7.85546875" style="17" customWidth="1"/>
    <col min="7376" max="7376" width="14.28515625" style="17" customWidth="1"/>
    <col min="7377" max="7377" width="7.85546875" style="17" customWidth="1"/>
    <col min="7378" max="7622" width="11.42578125" style="17"/>
    <col min="7623" max="7623" width="16" style="17" customWidth="1"/>
    <col min="7624" max="7630" width="17.5703125" style="17" customWidth="1"/>
    <col min="7631" max="7631" width="7.85546875" style="17" customWidth="1"/>
    <col min="7632" max="7632" width="14.28515625" style="17" customWidth="1"/>
    <col min="7633" max="7633" width="7.85546875" style="17" customWidth="1"/>
    <col min="7634" max="7878" width="11.42578125" style="17"/>
    <col min="7879" max="7879" width="16" style="17" customWidth="1"/>
    <col min="7880" max="7886" width="17.5703125" style="17" customWidth="1"/>
    <col min="7887" max="7887" width="7.85546875" style="17" customWidth="1"/>
    <col min="7888" max="7888" width="14.28515625" style="17" customWidth="1"/>
    <col min="7889" max="7889" width="7.85546875" style="17" customWidth="1"/>
    <col min="7890" max="8134" width="11.42578125" style="17"/>
    <col min="8135" max="8135" width="16" style="17" customWidth="1"/>
    <col min="8136" max="8142" width="17.5703125" style="17" customWidth="1"/>
    <col min="8143" max="8143" width="7.85546875" style="17" customWidth="1"/>
    <col min="8144" max="8144" width="14.28515625" style="17" customWidth="1"/>
    <col min="8145" max="8145" width="7.85546875" style="17" customWidth="1"/>
    <col min="8146" max="8390" width="11.42578125" style="17"/>
    <col min="8391" max="8391" width="16" style="17" customWidth="1"/>
    <col min="8392" max="8398" width="17.5703125" style="17" customWidth="1"/>
    <col min="8399" max="8399" width="7.85546875" style="17" customWidth="1"/>
    <col min="8400" max="8400" width="14.28515625" style="17" customWidth="1"/>
    <col min="8401" max="8401" width="7.85546875" style="17" customWidth="1"/>
    <col min="8402" max="8646" width="11.42578125" style="17"/>
    <col min="8647" max="8647" width="16" style="17" customWidth="1"/>
    <col min="8648" max="8654" width="17.5703125" style="17" customWidth="1"/>
    <col min="8655" max="8655" width="7.85546875" style="17" customWidth="1"/>
    <col min="8656" max="8656" width="14.28515625" style="17" customWidth="1"/>
    <col min="8657" max="8657" width="7.85546875" style="17" customWidth="1"/>
    <col min="8658" max="8902" width="11.42578125" style="17"/>
    <col min="8903" max="8903" width="16" style="17" customWidth="1"/>
    <col min="8904" max="8910" width="17.5703125" style="17" customWidth="1"/>
    <col min="8911" max="8911" width="7.85546875" style="17" customWidth="1"/>
    <col min="8912" max="8912" width="14.28515625" style="17" customWidth="1"/>
    <col min="8913" max="8913" width="7.85546875" style="17" customWidth="1"/>
    <col min="8914" max="9158" width="11.42578125" style="17"/>
    <col min="9159" max="9159" width="16" style="17" customWidth="1"/>
    <col min="9160" max="9166" width="17.5703125" style="17" customWidth="1"/>
    <col min="9167" max="9167" width="7.85546875" style="17" customWidth="1"/>
    <col min="9168" max="9168" width="14.28515625" style="17" customWidth="1"/>
    <col min="9169" max="9169" width="7.85546875" style="17" customWidth="1"/>
    <col min="9170" max="9414" width="11.42578125" style="17"/>
    <col min="9415" max="9415" width="16" style="17" customWidth="1"/>
    <col min="9416" max="9422" width="17.5703125" style="17" customWidth="1"/>
    <col min="9423" max="9423" width="7.85546875" style="17" customWidth="1"/>
    <col min="9424" max="9424" width="14.28515625" style="17" customWidth="1"/>
    <col min="9425" max="9425" width="7.85546875" style="17" customWidth="1"/>
    <col min="9426" max="9670" width="11.42578125" style="17"/>
    <col min="9671" max="9671" width="16" style="17" customWidth="1"/>
    <col min="9672" max="9678" width="17.5703125" style="17" customWidth="1"/>
    <col min="9679" max="9679" width="7.85546875" style="17" customWidth="1"/>
    <col min="9680" max="9680" width="14.28515625" style="17" customWidth="1"/>
    <col min="9681" max="9681" width="7.85546875" style="17" customWidth="1"/>
    <col min="9682" max="9926" width="11.42578125" style="17"/>
    <col min="9927" max="9927" width="16" style="17" customWidth="1"/>
    <col min="9928" max="9934" width="17.5703125" style="17" customWidth="1"/>
    <col min="9935" max="9935" width="7.85546875" style="17" customWidth="1"/>
    <col min="9936" max="9936" width="14.28515625" style="17" customWidth="1"/>
    <col min="9937" max="9937" width="7.85546875" style="17" customWidth="1"/>
    <col min="9938" max="10182" width="11.42578125" style="17"/>
    <col min="10183" max="10183" width="16" style="17" customWidth="1"/>
    <col min="10184" max="10190" width="17.5703125" style="17" customWidth="1"/>
    <col min="10191" max="10191" width="7.85546875" style="17" customWidth="1"/>
    <col min="10192" max="10192" width="14.28515625" style="17" customWidth="1"/>
    <col min="10193" max="10193" width="7.85546875" style="17" customWidth="1"/>
    <col min="10194" max="10438" width="11.42578125" style="17"/>
    <col min="10439" max="10439" width="16" style="17" customWidth="1"/>
    <col min="10440" max="10446" width="17.5703125" style="17" customWidth="1"/>
    <col min="10447" max="10447" width="7.85546875" style="17" customWidth="1"/>
    <col min="10448" max="10448" width="14.28515625" style="17" customWidth="1"/>
    <col min="10449" max="10449" width="7.85546875" style="17" customWidth="1"/>
    <col min="10450" max="10694" width="11.42578125" style="17"/>
    <col min="10695" max="10695" width="16" style="17" customWidth="1"/>
    <col min="10696" max="10702" width="17.5703125" style="17" customWidth="1"/>
    <col min="10703" max="10703" width="7.85546875" style="17" customWidth="1"/>
    <col min="10704" max="10704" width="14.28515625" style="17" customWidth="1"/>
    <col min="10705" max="10705" width="7.85546875" style="17" customWidth="1"/>
    <col min="10706" max="10950" width="11.42578125" style="17"/>
    <col min="10951" max="10951" width="16" style="17" customWidth="1"/>
    <col min="10952" max="10958" width="17.5703125" style="17" customWidth="1"/>
    <col min="10959" max="10959" width="7.85546875" style="17" customWidth="1"/>
    <col min="10960" max="10960" width="14.28515625" style="17" customWidth="1"/>
    <col min="10961" max="10961" width="7.85546875" style="17" customWidth="1"/>
    <col min="10962" max="11206" width="11.42578125" style="17"/>
    <col min="11207" max="11207" width="16" style="17" customWidth="1"/>
    <col min="11208" max="11214" width="17.5703125" style="17" customWidth="1"/>
    <col min="11215" max="11215" width="7.85546875" style="17" customWidth="1"/>
    <col min="11216" max="11216" width="14.28515625" style="17" customWidth="1"/>
    <col min="11217" max="11217" width="7.85546875" style="17" customWidth="1"/>
    <col min="11218" max="11462" width="11.42578125" style="17"/>
    <col min="11463" max="11463" width="16" style="17" customWidth="1"/>
    <col min="11464" max="11470" width="17.5703125" style="17" customWidth="1"/>
    <col min="11471" max="11471" width="7.85546875" style="17" customWidth="1"/>
    <col min="11472" max="11472" width="14.28515625" style="17" customWidth="1"/>
    <col min="11473" max="11473" width="7.85546875" style="17" customWidth="1"/>
    <col min="11474" max="11718" width="11.42578125" style="17"/>
    <col min="11719" max="11719" width="16" style="17" customWidth="1"/>
    <col min="11720" max="11726" width="17.5703125" style="17" customWidth="1"/>
    <col min="11727" max="11727" width="7.85546875" style="17" customWidth="1"/>
    <col min="11728" max="11728" width="14.28515625" style="17" customWidth="1"/>
    <col min="11729" max="11729" width="7.85546875" style="17" customWidth="1"/>
    <col min="11730" max="11974" width="11.42578125" style="17"/>
    <col min="11975" max="11975" width="16" style="17" customWidth="1"/>
    <col min="11976" max="11982" width="17.5703125" style="17" customWidth="1"/>
    <col min="11983" max="11983" width="7.85546875" style="17" customWidth="1"/>
    <col min="11984" max="11984" width="14.28515625" style="17" customWidth="1"/>
    <col min="11985" max="11985" width="7.85546875" style="17" customWidth="1"/>
    <col min="11986" max="12230" width="11.42578125" style="17"/>
    <col min="12231" max="12231" width="16" style="17" customWidth="1"/>
    <col min="12232" max="12238" width="17.5703125" style="17" customWidth="1"/>
    <col min="12239" max="12239" width="7.85546875" style="17" customWidth="1"/>
    <col min="12240" max="12240" width="14.28515625" style="17" customWidth="1"/>
    <col min="12241" max="12241" width="7.85546875" style="17" customWidth="1"/>
    <col min="12242" max="12486" width="11.42578125" style="17"/>
    <col min="12487" max="12487" width="16" style="17" customWidth="1"/>
    <col min="12488" max="12494" width="17.5703125" style="17" customWidth="1"/>
    <col min="12495" max="12495" width="7.85546875" style="17" customWidth="1"/>
    <col min="12496" max="12496" width="14.28515625" style="17" customWidth="1"/>
    <col min="12497" max="12497" width="7.85546875" style="17" customWidth="1"/>
    <col min="12498" max="12742" width="11.42578125" style="17"/>
    <col min="12743" max="12743" width="16" style="17" customWidth="1"/>
    <col min="12744" max="12750" width="17.5703125" style="17" customWidth="1"/>
    <col min="12751" max="12751" width="7.85546875" style="17" customWidth="1"/>
    <col min="12752" max="12752" width="14.28515625" style="17" customWidth="1"/>
    <col min="12753" max="12753" width="7.85546875" style="17" customWidth="1"/>
    <col min="12754" max="12998" width="11.42578125" style="17"/>
    <col min="12999" max="12999" width="16" style="17" customWidth="1"/>
    <col min="13000" max="13006" width="17.5703125" style="17" customWidth="1"/>
    <col min="13007" max="13007" width="7.85546875" style="17" customWidth="1"/>
    <col min="13008" max="13008" width="14.28515625" style="17" customWidth="1"/>
    <col min="13009" max="13009" width="7.85546875" style="17" customWidth="1"/>
    <col min="13010" max="13254" width="11.42578125" style="17"/>
    <col min="13255" max="13255" width="16" style="17" customWidth="1"/>
    <col min="13256" max="13262" width="17.5703125" style="17" customWidth="1"/>
    <col min="13263" max="13263" width="7.85546875" style="17" customWidth="1"/>
    <col min="13264" max="13264" width="14.28515625" style="17" customWidth="1"/>
    <col min="13265" max="13265" width="7.85546875" style="17" customWidth="1"/>
    <col min="13266" max="13510" width="11.42578125" style="17"/>
    <col min="13511" max="13511" width="16" style="17" customWidth="1"/>
    <col min="13512" max="13518" width="17.5703125" style="17" customWidth="1"/>
    <col min="13519" max="13519" width="7.85546875" style="17" customWidth="1"/>
    <col min="13520" max="13520" width="14.28515625" style="17" customWidth="1"/>
    <col min="13521" max="13521" width="7.85546875" style="17" customWidth="1"/>
    <col min="13522" max="13766" width="11.42578125" style="17"/>
    <col min="13767" max="13767" width="16" style="17" customWidth="1"/>
    <col min="13768" max="13774" width="17.5703125" style="17" customWidth="1"/>
    <col min="13775" max="13775" width="7.85546875" style="17" customWidth="1"/>
    <col min="13776" max="13776" width="14.28515625" style="17" customWidth="1"/>
    <col min="13777" max="13777" width="7.85546875" style="17" customWidth="1"/>
    <col min="13778" max="14022" width="11.42578125" style="17"/>
    <col min="14023" max="14023" width="16" style="17" customWidth="1"/>
    <col min="14024" max="14030" width="17.5703125" style="17" customWidth="1"/>
    <col min="14031" max="14031" width="7.85546875" style="17" customWidth="1"/>
    <col min="14032" max="14032" width="14.28515625" style="17" customWidth="1"/>
    <col min="14033" max="14033" width="7.85546875" style="17" customWidth="1"/>
    <col min="14034" max="14278" width="11.42578125" style="17"/>
    <col min="14279" max="14279" width="16" style="17" customWidth="1"/>
    <col min="14280" max="14286" width="17.5703125" style="17" customWidth="1"/>
    <col min="14287" max="14287" width="7.85546875" style="17" customWidth="1"/>
    <col min="14288" max="14288" width="14.28515625" style="17" customWidth="1"/>
    <col min="14289" max="14289" width="7.85546875" style="17" customWidth="1"/>
    <col min="14290" max="14534" width="11.42578125" style="17"/>
    <col min="14535" max="14535" width="16" style="17" customWidth="1"/>
    <col min="14536" max="14542" width="17.5703125" style="17" customWidth="1"/>
    <col min="14543" max="14543" width="7.85546875" style="17" customWidth="1"/>
    <col min="14544" max="14544" width="14.28515625" style="17" customWidth="1"/>
    <col min="14545" max="14545" width="7.85546875" style="17" customWidth="1"/>
    <col min="14546" max="14790" width="11.42578125" style="17"/>
    <col min="14791" max="14791" width="16" style="17" customWidth="1"/>
    <col min="14792" max="14798" width="17.5703125" style="17" customWidth="1"/>
    <col min="14799" max="14799" width="7.85546875" style="17" customWidth="1"/>
    <col min="14800" max="14800" width="14.28515625" style="17" customWidth="1"/>
    <col min="14801" max="14801" width="7.85546875" style="17" customWidth="1"/>
    <col min="14802" max="15046" width="11.42578125" style="17"/>
    <col min="15047" max="15047" width="16" style="17" customWidth="1"/>
    <col min="15048" max="15054" width="17.5703125" style="17" customWidth="1"/>
    <col min="15055" max="15055" width="7.85546875" style="17" customWidth="1"/>
    <col min="15056" max="15056" width="14.28515625" style="17" customWidth="1"/>
    <col min="15057" max="15057" width="7.85546875" style="17" customWidth="1"/>
    <col min="15058" max="15302" width="11.42578125" style="17"/>
    <col min="15303" max="15303" width="16" style="17" customWidth="1"/>
    <col min="15304" max="15310" width="17.5703125" style="17" customWidth="1"/>
    <col min="15311" max="15311" width="7.85546875" style="17" customWidth="1"/>
    <col min="15312" max="15312" width="14.28515625" style="17" customWidth="1"/>
    <col min="15313" max="15313" width="7.85546875" style="17" customWidth="1"/>
    <col min="15314" max="15558" width="11.42578125" style="17"/>
    <col min="15559" max="15559" width="16" style="17" customWidth="1"/>
    <col min="15560" max="15566" width="17.5703125" style="17" customWidth="1"/>
    <col min="15567" max="15567" width="7.85546875" style="17" customWidth="1"/>
    <col min="15568" max="15568" width="14.28515625" style="17" customWidth="1"/>
    <col min="15569" max="15569" width="7.85546875" style="17" customWidth="1"/>
    <col min="15570" max="15814" width="11.42578125" style="17"/>
    <col min="15815" max="15815" width="16" style="17" customWidth="1"/>
    <col min="15816" max="15822" width="17.5703125" style="17" customWidth="1"/>
    <col min="15823" max="15823" width="7.85546875" style="17" customWidth="1"/>
    <col min="15824" max="15824" width="14.28515625" style="17" customWidth="1"/>
    <col min="15825" max="15825" width="7.85546875" style="17" customWidth="1"/>
    <col min="15826" max="16070" width="11.42578125" style="17"/>
    <col min="16071" max="16071" width="16" style="17" customWidth="1"/>
    <col min="16072" max="16078" width="17.5703125" style="17" customWidth="1"/>
    <col min="16079" max="16079" width="7.85546875" style="17" customWidth="1"/>
    <col min="16080" max="16080" width="14.28515625" style="17" customWidth="1"/>
    <col min="16081" max="16081" width="7.85546875" style="17" customWidth="1"/>
    <col min="16082" max="16384" width="11.42578125" style="17"/>
  </cols>
  <sheetData>
    <row r="1" spans="1:7" s="107" customFormat="1" ht="39.950000000000003" customHeight="1" x14ac:dyDescent="0.2">
      <c r="A1" s="325" t="str">
        <f>SAŽETAK!A1:J1</f>
        <v>IZVJEŠTAJ O IZVRŠENJU FINANCIJSKOG PLANA ELEKTROTEHNIČKE I EKONOMSKE ŠKOLE NOVA GRADIŠKA ZA 2024. GODINU</v>
      </c>
      <c r="B1" s="325"/>
      <c r="C1" s="325"/>
      <c r="D1" s="325"/>
      <c r="E1" s="325"/>
      <c r="F1" s="325"/>
      <c r="G1" s="325"/>
    </row>
    <row r="2" spans="1:7" s="107" customFormat="1" ht="15" customHeight="1" x14ac:dyDescent="0.2">
      <c r="A2" s="325" t="s">
        <v>161</v>
      </c>
      <c r="B2" s="325"/>
      <c r="C2" s="325"/>
      <c r="D2" s="325"/>
      <c r="E2" s="325"/>
      <c r="F2" s="325"/>
      <c r="G2" s="325"/>
    </row>
    <row r="3" spans="1:7" s="107" customFormat="1" ht="15" customHeight="1" x14ac:dyDescent="0.2">
      <c r="A3" s="154"/>
      <c r="B3" s="154"/>
      <c r="C3" s="154"/>
      <c r="D3" s="154"/>
      <c r="E3" s="154"/>
      <c r="F3" s="154"/>
      <c r="G3" s="154"/>
    </row>
    <row r="4" spans="1:7" s="107" customFormat="1" ht="15" customHeight="1" x14ac:dyDescent="0.2">
      <c r="A4" s="325" t="s">
        <v>194</v>
      </c>
      <c r="B4" s="325"/>
      <c r="C4" s="325"/>
      <c r="D4" s="325"/>
      <c r="E4" s="325"/>
      <c r="F4" s="325"/>
      <c r="G4" s="325"/>
    </row>
    <row r="5" spans="1:7" s="106" customFormat="1" ht="15" customHeight="1" x14ac:dyDescent="0.2">
      <c r="A5" s="155"/>
      <c r="B5" s="155"/>
      <c r="C5" s="155"/>
      <c r="D5" s="155"/>
      <c r="E5" s="155"/>
      <c r="F5" s="155"/>
      <c r="G5" s="155"/>
    </row>
    <row r="6" spans="1:7" s="106" customFormat="1" ht="15" customHeight="1" x14ac:dyDescent="0.2">
      <c r="A6" s="325" t="s">
        <v>215</v>
      </c>
      <c r="B6" s="325"/>
      <c r="C6" s="325"/>
      <c r="D6" s="325"/>
      <c r="E6" s="325"/>
      <c r="F6" s="325"/>
      <c r="G6" s="325"/>
    </row>
    <row r="7" spans="1:7" s="144" customFormat="1" ht="15" customHeight="1" x14ac:dyDescent="0.2">
      <c r="D7" s="145"/>
      <c r="E7" s="145"/>
      <c r="F7" s="146"/>
      <c r="G7" s="146"/>
    </row>
    <row r="8" spans="1:7" s="40" customFormat="1" ht="57.6" customHeight="1" x14ac:dyDescent="0.2">
      <c r="A8" s="324" t="s">
        <v>166</v>
      </c>
      <c r="B8" s="324"/>
      <c r="C8" s="129" t="s">
        <v>212</v>
      </c>
      <c r="D8" s="129" t="s">
        <v>229</v>
      </c>
      <c r="E8" s="129" t="s">
        <v>213</v>
      </c>
      <c r="F8" s="129" t="s">
        <v>71</v>
      </c>
      <c r="G8" s="129" t="s">
        <v>71</v>
      </c>
    </row>
    <row r="9" spans="1:7" s="61" customFormat="1" ht="9.9499999999999993" customHeight="1" x14ac:dyDescent="0.15">
      <c r="A9" s="323">
        <v>1</v>
      </c>
      <c r="B9" s="323"/>
      <c r="C9" s="62">
        <v>2</v>
      </c>
      <c r="D9" s="62">
        <v>3</v>
      </c>
      <c r="E9" s="62">
        <v>4</v>
      </c>
      <c r="F9" s="77" t="s">
        <v>101</v>
      </c>
      <c r="G9" s="77" t="s">
        <v>102</v>
      </c>
    </row>
    <row r="10" spans="1:7" ht="20.100000000000001" customHeight="1" x14ac:dyDescent="0.2">
      <c r="A10" s="270"/>
      <c r="B10" s="271" t="s">
        <v>84</v>
      </c>
      <c r="C10" s="272">
        <f>C11+C14+C16+C18+C21+C23</f>
        <v>1232939.8800000001</v>
      </c>
      <c r="D10" s="272">
        <f>D11+D14+D16+D18+D21+D23</f>
        <v>1584772.27</v>
      </c>
      <c r="E10" s="272">
        <f>E11+E14+E16+E18+E21+E23</f>
        <v>1571620.3</v>
      </c>
      <c r="F10" s="284">
        <f t="shared" ref="F10" si="0">IF(C10=0,0,E10/C10*100)</f>
        <v>127.46933775878837</v>
      </c>
      <c r="G10" s="274">
        <f t="shared" ref="G10" si="1">IF(D10=0,0,E10/D10*100)</f>
        <v>99.170103474867091</v>
      </c>
    </row>
    <row r="11" spans="1:7" s="136" customFormat="1" ht="15" customHeight="1" x14ac:dyDescent="0.2">
      <c r="A11" s="152">
        <v>1</v>
      </c>
      <c r="B11" s="153" t="s">
        <v>92</v>
      </c>
      <c r="C11" s="205">
        <f>C13+C12</f>
        <v>102058.01</v>
      </c>
      <c r="D11" s="205">
        <f>D13+D12</f>
        <v>127642.63</v>
      </c>
      <c r="E11" s="205">
        <f>E13+E12</f>
        <v>124874.12999999998</v>
      </c>
      <c r="F11" s="285">
        <f>IF(C11=0,0,E11/C11*100)</f>
        <v>122.35603065354692</v>
      </c>
      <c r="G11" s="206">
        <f>IF(D11=0,0,E11/D11*100)</f>
        <v>97.831053778819793</v>
      </c>
    </row>
    <row r="12" spans="1:7" s="133" customFormat="1" ht="15" customHeight="1" x14ac:dyDescent="0.2">
      <c r="A12" s="41" t="s">
        <v>199</v>
      </c>
      <c r="B12" s="42" t="s">
        <v>187</v>
      </c>
      <c r="C12" s="103">
        <v>0</v>
      </c>
      <c r="D12" s="103">
        <v>8642.6299999999992</v>
      </c>
      <c r="E12" s="103">
        <f>'Posebni dio programska'!D153+'Posebni dio programska'!D167</f>
        <v>8567.84</v>
      </c>
      <c r="F12" s="229">
        <f t="shared" ref="F12" si="2">IF(C12=0,0,E12/C12*100)</f>
        <v>0</v>
      </c>
      <c r="G12" s="135">
        <f t="shared" ref="G12" si="3">IF(D12=0,0,E12/D12*100)</f>
        <v>99.134638414464121</v>
      </c>
    </row>
    <row r="13" spans="1:7" s="133" customFormat="1" ht="15" customHeight="1" x14ac:dyDescent="0.2">
      <c r="A13" s="41" t="s">
        <v>199</v>
      </c>
      <c r="B13" s="42" t="s">
        <v>216</v>
      </c>
      <c r="C13" s="103">
        <v>102058.01</v>
      </c>
      <c r="D13" s="103">
        <v>119000</v>
      </c>
      <c r="E13" s="103">
        <f>E31</f>
        <v>116306.28999999998</v>
      </c>
      <c r="F13" s="229">
        <f t="shared" ref="F13:F24" si="4">IF(C13=0,0,E13/C13*100)</f>
        <v>113.96096200582393</v>
      </c>
      <c r="G13" s="135">
        <f t="shared" ref="G13:G24" si="5">IF(D13=0,0,E13/D13*100)</f>
        <v>97.736378151260482</v>
      </c>
    </row>
    <row r="14" spans="1:7" s="136" customFormat="1" ht="15" customHeight="1" x14ac:dyDescent="0.2">
      <c r="A14" s="152">
        <v>3</v>
      </c>
      <c r="B14" s="153" t="s">
        <v>93</v>
      </c>
      <c r="C14" s="205">
        <f>C15</f>
        <v>34159.17</v>
      </c>
      <c r="D14" s="205">
        <f>D15</f>
        <v>59930</v>
      </c>
      <c r="E14" s="205">
        <f>E15</f>
        <v>61565.69</v>
      </c>
      <c r="F14" s="285">
        <f t="shared" si="4"/>
        <v>180.23180891104792</v>
      </c>
      <c r="G14" s="206">
        <f t="shared" si="5"/>
        <v>102.72933422326047</v>
      </c>
    </row>
    <row r="15" spans="1:7" s="133" customFormat="1" ht="15" customHeight="1" x14ac:dyDescent="0.2">
      <c r="A15" s="41" t="s">
        <v>103</v>
      </c>
      <c r="B15" s="42" t="s">
        <v>218</v>
      </c>
      <c r="C15" s="103">
        <v>34159.17</v>
      </c>
      <c r="D15" s="103">
        <v>59930</v>
      </c>
      <c r="E15" s="103">
        <v>61565.69</v>
      </c>
      <c r="F15" s="229">
        <f t="shared" si="4"/>
        <v>180.23180891104792</v>
      </c>
      <c r="G15" s="135">
        <f t="shared" si="5"/>
        <v>102.72933422326047</v>
      </c>
    </row>
    <row r="16" spans="1:7" s="136" customFormat="1" ht="15" customHeight="1" x14ac:dyDescent="0.2">
      <c r="A16" s="152">
        <v>4</v>
      </c>
      <c r="B16" s="153" t="s">
        <v>99</v>
      </c>
      <c r="C16" s="205">
        <f>C17</f>
        <v>1577.39</v>
      </c>
      <c r="D16" s="205">
        <f>D17</f>
        <v>1875.45</v>
      </c>
      <c r="E16" s="205">
        <f>E17</f>
        <v>1865.45</v>
      </c>
      <c r="F16" s="285">
        <f t="shared" si="4"/>
        <v>118.26181223413359</v>
      </c>
      <c r="G16" s="206">
        <f t="shared" si="5"/>
        <v>99.466794635954031</v>
      </c>
    </row>
    <row r="17" spans="1:7" s="133" customFormat="1" ht="15" customHeight="1" x14ac:dyDescent="0.2">
      <c r="A17" s="137" t="s">
        <v>104</v>
      </c>
      <c r="B17" s="138" t="s">
        <v>219</v>
      </c>
      <c r="C17" s="139">
        <v>1577.39</v>
      </c>
      <c r="D17" s="139">
        <v>1875.45</v>
      </c>
      <c r="E17" s="139">
        <v>1865.45</v>
      </c>
      <c r="F17" s="229">
        <f t="shared" si="4"/>
        <v>118.26181223413359</v>
      </c>
      <c r="G17" s="135">
        <f t="shared" si="5"/>
        <v>99.466794635954031</v>
      </c>
    </row>
    <row r="18" spans="1:7" s="136" customFormat="1" ht="15" customHeight="1" x14ac:dyDescent="0.2">
      <c r="A18" s="152">
        <v>5</v>
      </c>
      <c r="B18" s="153" t="s">
        <v>94</v>
      </c>
      <c r="C18" s="205">
        <f>C19+C20</f>
        <v>1093152.6400000001</v>
      </c>
      <c r="D18" s="205">
        <f>D19+D20</f>
        <v>1387900.5</v>
      </c>
      <c r="E18" s="205">
        <f>E19+E20</f>
        <v>1378207.8</v>
      </c>
      <c r="F18" s="285">
        <f t="shared" si="4"/>
        <v>126.07642789940112</v>
      </c>
      <c r="G18" s="206">
        <f t="shared" si="5"/>
        <v>99.301628610984721</v>
      </c>
    </row>
    <row r="19" spans="1:7" s="133" customFormat="1" ht="15" customHeight="1" x14ac:dyDescent="0.2">
      <c r="A19" s="41" t="s">
        <v>108</v>
      </c>
      <c r="B19" s="42" t="s">
        <v>222</v>
      </c>
      <c r="C19" s="103">
        <v>7751.3</v>
      </c>
      <c r="D19" s="103">
        <v>19490.490000000002</v>
      </c>
      <c r="E19" s="103">
        <f>'Posebni dio programska'!D158+'Posebni dio programska'!D176</f>
        <v>19490.489999999998</v>
      </c>
      <c r="F19" s="229">
        <f t="shared" si="4"/>
        <v>251.44801517164859</v>
      </c>
      <c r="G19" s="135">
        <f t="shared" si="5"/>
        <v>99.999999999999972</v>
      </c>
    </row>
    <row r="20" spans="1:7" s="133" customFormat="1" ht="15" customHeight="1" x14ac:dyDescent="0.2">
      <c r="A20" s="41" t="s">
        <v>105</v>
      </c>
      <c r="B20" s="42" t="s">
        <v>223</v>
      </c>
      <c r="C20" s="103">
        <v>1085401.3400000001</v>
      </c>
      <c r="D20" s="103">
        <v>1368410.01</v>
      </c>
      <c r="E20" s="103">
        <v>1358717.31</v>
      </c>
      <c r="F20" s="229">
        <f t="shared" si="4"/>
        <v>125.18109752840363</v>
      </c>
      <c r="G20" s="135">
        <f t="shared" si="5"/>
        <v>99.291681591835186</v>
      </c>
    </row>
    <row r="21" spans="1:7" s="45" customFormat="1" ht="15" customHeight="1" x14ac:dyDescent="0.2">
      <c r="A21" s="207">
        <v>6</v>
      </c>
      <c r="B21" s="208" t="s">
        <v>95</v>
      </c>
      <c r="C21" s="209">
        <f>C22</f>
        <v>1992.67</v>
      </c>
      <c r="D21" s="209">
        <f>D22</f>
        <v>7423.69</v>
      </c>
      <c r="E21" s="209">
        <f>E22</f>
        <v>5107.2299999999996</v>
      </c>
      <c r="F21" s="285">
        <f t="shared" si="4"/>
        <v>256.30084258808535</v>
      </c>
      <c r="G21" s="206">
        <f t="shared" si="5"/>
        <v>68.796380236782511</v>
      </c>
    </row>
    <row r="22" spans="1:7" ht="15" customHeight="1" x14ac:dyDescent="0.2">
      <c r="A22" s="41" t="s">
        <v>106</v>
      </c>
      <c r="B22" s="42" t="s">
        <v>220</v>
      </c>
      <c r="C22" s="103">
        <v>1992.67</v>
      </c>
      <c r="D22" s="103">
        <v>7423.69</v>
      </c>
      <c r="E22" s="103">
        <v>5107.2299999999996</v>
      </c>
      <c r="F22" s="229">
        <f t="shared" si="4"/>
        <v>256.30084258808535</v>
      </c>
      <c r="G22" s="135">
        <f t="shared" si="5"/>
        <v>68.796380236782511</v>
      </c>
    </row>
    <row r="23" spans="1:7" s="51" customFormat="1" ht="15" customHeight="1" x14ac:dyDescent="0.2">
      <c r="A23" s="152">
        <v>7</v>
      </c>
      <c r="B23" s="153" t="s">
        <v>73</v>
      </c>
      <c r="C23" s="205">
        <f>C24</f>
        <v>0</v>
      </c>
      <c r="D23" s="205">
        <f>D24</f>
        <v>0</v>
      </c>
      <c r="E23" s="205">
        <f>E24</f>
        <v>0</v>
      </c>
      <c r="F23" s="285">
        <f t="shared" si="4"/>
        <v>0</v>
      </c>
      <c r="G23" s="206">
        <f t="shared" si="5"/>
        <v>0</v>
      </c>
    </row>
    <row r="24" spans="1:7" ht="15" customHeight="1" x14ac:dyDescent="0.2">
      <c r="A24" s="230" t="s">
        <v>107</v>
      </c>
      <c r="B24" s="231" t="s">
        <v>221</v>
      </c>
      <c r="C24" s="232">
        <v>0</v>
      </c>
      <c r="D24" s="232">
        <v>0</v>
      </c>
      <c r="E24" s="232">
        <v>0</v>
      </c>
      <c r="F24" s="286">
        <f t="shared" si="4"/>
        <v>0</v>
      </c>
      <c r="G24" s="233">
        <f t="shared" si="5"/>
        <v>0</v>
      </c>
    </row>
    <row r="25" spans="1:7" ht="15" customHeight="1" x14ac:dyDescent="0.2">
      <c r="A25" s="157"/>
      <c r="B25" s="158"/>
      <c r="C25" s="159"/>
      <c r="D25" s="159"/>
      <c r="E25" s="159"/>
      <c r="F25" s="161"/>
      <c r="G25" s="287"/>
    </row>
    <row r="26" spans="1:7" ht="15" customHeight="1" x14ac:dyDescent="0.2">
      <c r="A26" s="157"/>
      <c r="B26" s="158"/>
      <c r="C26" s="159"/>
      <c r="D26" s="159"/>
      <c r="E26" s="159"/>
      <c r="F26" s="161"/>
      <c r="G26" s="287"/>
    </row>
    <row r="27" spans="1:7" ht="15" customHeight="1" x14ac:dyDescent="0.2">
      <c r="A27" s="157"/>
      <c r="B27" s="158"/>
      <c r="C27" s="159"/>
      <c r="D27" s="159"/>
      <c r="E27" s="159"/>
      <c r="F27" s="161"/>
      <c r="G27" s="287"/>
    </row>
    <row r="28" spans="1:7" ht="20.100000000000001" customHeight="1" x14ac:dyDescent="0.2">
      <c r="A28" s="270"/>
      <c r="B28" s="271" t="s">
        <v>90</v>
      </c>
      <c r="C28" s="272">
        <f>C29+C32+C34+C36+C39+C41</f>
        <v>1223945.6100000001</v>
      </c>
      <c r="D28" s="272">
        <f>D29+D32+D34+D36+D39+D41</f>
        <v>1598938.5799999998</v>
      </c>
      <c r="E28" s="272">
        <f>E29+E32+E34+E36+E39+E41</f>
        <v>1571566.57</v>
      </c>
      <c r="F28" s="284">
        <f t="shared" ref="F28" si="6">IF(C28=0,0,E28/C28*100)</f>
        <v>128.40166729304255</v>
      </c>
      <c r="G28" s="274">
        <f t="shared" ref="G28" si="7">IF(D28=0,0,E28/D28*100)</f>
        <v>98.288113731047773</v>
      </c>
    </row>
    <row r="29" spans="1:7" s="136" customFormat="1" ht="15" customHeight="1" x14ac:dyDescent="0.2">
      <c r="A29" s="152">
        <v>1</v>
      </c>
      <c r="B29" s="153" t="s">
        <v>92</v>
      </c>
      <c r="C29" s="205">
        <f>C31+C30</f>
        <v>102058.01</v>
      </c>
      <c r="D29" s="205">
        <f>D31+D30</f>
        <v>127642.63</v>
      </c>
      <c r="E29" s="205">
        <f>E31+E30</f>
        <v>124874.12999999998</v>
      </c>
      <c r="F29" s="285">
        <f t="shared" ref="F29:F42" si="8">IF(C29=0,0,E29/C29*100)</f>
        <v>122.35603065354692</v>
      </c>
      <c r="G29" s="206">
        <f t="shared" ref="G29:G42" si="9">IF(D29=0,0,E29/D29*100)</f>
        <v>97.831053778819793</v>
      </c>
    </row>
    <row r="30" spans="1:7" s="133" customFormat="1" ht="15" customHeight="1" x14ac:dyDescent="0.2">
      <c r="A30" s="41" t="s">
        <v>199</v>
      </c>
      <c r="B30" s="42" t="s">
        <v>187</v>
      </c>
      <c r="C30" s="103">
        <v>0</v>
      </c>
      <c r="D30" s="103">
        <f>'Posebni dio programska'!C153+'Posebni dio programska'!C167</f>
        <v>8642.630000000001</v>
      </c>
      <c r="E30" s="103">
        <f>'Posebni dio programska'!D153+'Posebni dio programska'!D167</f>
        <v>8567.84</v>
      </c>
      <c r="F30" s="229">
        <f t="shared" si="8"/>
        <v>0</v>
      </c>
      <c r="G30" s="135">
        <f t="shared" si="9"/>
        <v>99.134638414464106</v>
      </c>
    </row>
    <row r="31" spans="1:7" s="133" customFormat="1" ht="15" customHeight="1" x14ac:dyDescent="0.2">
      <c r="A31" s="41" t="s">
        <v>199</v>
      </c>
      <c r="B31" s="42" t="s">
        <v>216</v>
      </c>
      <c r="C31" s="103">
        <v>102058.01</v>
      </c>
      <c r="D31" s="103">
        <f>'Posebni dio programska'!C29</f>
        <v>119000</v>
      </c>
      <c r="E31" s="103">
        <f>'Posebni dio programska'!D29</f>
        <v>116306.28999999998</v>
      </c>
      <c r="F31" s="229">
        <f t="shared" si="8"/>
        <v>113.96096200582393</v>
      </c>
      <c r="G31" s="135">
        <f t="shared" si="9"/>
        <v>97.736378151260482</v>
      </c>
    </row>
    <row r="32" spans="1:7" s="136" customFormat="1" ht="15" customHeight="1" x14ac:dyDescent="0.2">
      <c r="A32" s="152">
        <v>3</v>
      </c>
      <c r="B32" s="153" t="s">
        <v>93</v>
      </c>
      <c r="C32" s="205">
        <f>C33</f>
        <v>27047.69</v>
      </c>
      <c r="D32" s="205">
        <f>D33</f>
        <v>73460.429999999993</v>
      </c>
      <c r="E32" s="205">
        <f>E33</f>
        <v>63378.040000000008</v>
      </c>
      <c r="F32" s="285">
        <f t="shared" si="8"/>
        <v>234.31960363343416</v>
      </c>
      <c r="G32" s="206">
        <f t="shared" si="9"/>
        <v>86.275073532784958</v>
      </c>
    </row>
    <row r="33" spans="1:7" s="133" customFormat="1" ht="15" customHeight="1" x14ac:dyDescent="0.2">
      <c r="A33" s="41" t="s">
        <v>103</v>
      </c>
      <c r="B33" s="42" t="s">
        <v>218</v>
      </c>
      <c r="C33" s="103">
        <v>27047.69</v>
      </c>
      <c r="D33" s="103">
        <f>'Posebni dio programska'!C63</f>
        <v>73460.429999999993</v>
      </c>
      <c r="E33" s="103">
        <f>'Posebni dio programska'!D63</f>
        <v>63378.040000000008</v>
      </c>
      <c r="F33" s="229">
        <f t="shared" si="8"/>
        <v>234.31960363343416</v>
      </c>
      <c r="G33" s="135">
        <f t="shared" si="9"/>
        <v>86.275073532784958</v>
      </c>
    </row>
    <row r="34" spans="1:7" s="136" customFormat="1" ht="15" customHeight="1" x14ac:dyDescent="0.2">
      <c r="A34" s="152">
        <v>4</v>
      </c>
      <c r="B34" s="153" t="s">
        <v>99</v>
      </c>
      <c r="C34" s="205">
        <f>C35</f>
        <v>1645.61</v>
      </c>
      <c r="D34" s="205">
        <f>D35</f>
        <v>1928.57</v>
      </c>
      <c r="E34" s="205">
        <f>E35</f>
        <v>1918.57</v>
      </c>
      <c r="F34" s="285">
        <f t="shared" si="8"/>
        <v>116.5871622073274</v>
      </c>
      <c r="G34" s="206">
        <f t="shared" si="9"/>
        <v>99.481481097393413</v>
      </c>
    </row>
    <row r="35" spans="1:7" s="133" customFormat="1" ht="15" customHeight="1" x14ac:dyDescent="0.2">
      <c r="A35" s="137" t="s">
        <v>104</v>
      </c>
      <c r="B35" s="138" t="s">
        <v>219</v>
      </c>
      <c r="C35" s="139">
        <v>1645.61</v>
      </c>
      <c r="D35" s="139">
        <f>'Posebni dio programska'!C92</f>
        <v>1928.57</v>
      </c>
      <c r="E35" s="139">
        <f>'Posebni dio programska'!D92</f>
        <v>1918.57</v>
      </c>
      <c r="F35" s="229">
        <f t="shared" si="8"/>
        <v>116.5871622073274</v>
      </c>
      <c r="G35" s="135">
        <f t="shared" si="9"/>
        <v>99.481481097393413</v>
      </c>
    </row>
    <row r="36" spans="1:7" s="136" customFormat="1" ht="15" customHeight="1" x14ac:dyDescent="0.2">
      <c r="A36" s="152">
        <v>5</v>
      </c>
      <c r="B36" s="153" t="s">
        <v>94</v>
      </c>
      <c r="C36" s="205">
        <f>C37+C38</f>
        <v>1090955.3500000001</v>
      </c>
      <c r="D36" s="205">
        <f>D37+D38</f>
        <v>1388397.73</v>
      </c>
      <c r="E36" s="205">
        <f>E37+E38</f>
        <v>1378151.76</v>
      </c>
      <c r="F36" s="285">
        <f t="shared" si="8"/>
        <v>126.32522128426244</v>
      </c>
      <c r="G36" s="206">
        <f t="shared" si="9"/>
        <v>99.262029188134733</v>
      </c>
    </row>
    <row r="37" spans="1:7" s="133" customFormat="1" ht="15" customHeight="1" x14ac:dyDescent="0.2">
      <c r="A37" s="41" t="s">
        <v>108</v>
      </c>
      <c r="B37" s="42" t="s">
        <v>222</v>
      </c>
      <c r="C37" s="103">
        <v>7751.3</v>
      </c>
      <c r="D37" s="103">
        <f>'Posebni dio programska'!C105+'Posebni dio programska'!C19</f>
        <v>1368907.24</v>
      </c>
      <c r="E37" s="103">
        <f>'Posebni dio programska'!D105+'Posebni dio programska'!D19</f>
        <v>1358661.27</v>
      </c>
      <c r="F37" s="229">
        <f t="shared" si="8"/>
        <v>17528.172951633918</v>
      </c>
      <c r="G37" s="135">
        <f t="shared" si="9"/>
        <v>99.251521965798062</v>
      </c>
    </row>
    <row r="38" spans="1:7" s="133" customFormat="1" ht="15" customHeight="1" x14ac:dyDescent="0.2">
      <c r="A38" s="41" t="s">
        <v>105</v>
      </c>
      <c r="B38" s="42" t="s">
        <v>223</v>
      </c>
      <c r="C38" s="103">
        <v>1083204.05</v>
      </c>
      <c r="D38" s="103">
        <f>'Posebni dio programska'!C158+'Posebni dio programska'!C176</f>
        <v>19490.489999999998</v>
      </c>
      <c r="E38" s="103">
        <f>'Posebni dio programska'!D158+'Posebni dio programska'!D176</f>
        <v>19490.489999999998</v>
      </c>
      <c r="F38" s="229">
        <f t="shared" si="8"/>
        <v>1.7993368839416726</v>
      </c>
      <c r="G38" s="135">
        <f t="shared" si="9"/>
        <v>100</v>
      </c>
    </row>
    <row r="39" spans="1:7" s="45" customFormat="1" ht="15" customHeight="1" x14ac:dyDescent="0.2">
      <c r="A39" s="207">
        <v>6</v>
      </c>
      <c r="B39" s="208" t="s">
        <v>95</v>
      </c>
      <c r="C39" s="209">
        <f>C40</f>
        <v>2238.9499999999998</v>
      </c>
      <c r="D39" s="209">
        <f>D40</f>
        <v>7509.2199999999993</v>
      </c>
      <c r="E39" s="209">
        <f>E40</f>
        <v>3244.07</v>
      </c>
      <c r="F39" s="285">
        <f t="shared" si="8"/>
        <v>144.89247191763999</v>
      </c>
      <c r="G39" s="206">
        <f t="shared" si="9"/>
        <v>43.201158043045758</v>
      </c>
    </row>
    <row r="40" spans="1:7" ht="15" customHeight="1" x14ac:dyDescent="0.2">
      <c r="A40" s="41" t="s">
        <v>106</v>
      </c>
      <c r="B40" s="42" t="s">
        <v>220</v>
      </c>
      <c r="C40" s="103">
        <v>2238.9499999999998</v>
      </c>
      <c r="D40" s="103">
        <f>'Posebni dio programska'!C134</f>
        <v>7509.2199999999993</v>
      </c>
      <c r="E40" s="103">
        <f>'Posebni dio programska'!D134</f>
        <v>3244.07</v>
      </c>
      <c r="F40" s="229">
        <f t="shared" si="8"/>
        <v>144.89247191763999</v>
      </c>
      <c r="G40" s="135">
        <f t="shared" si="9"/>
        <v>43.201158043045758</v>
      </c>
    </row>
    <row r="41" spans="1:7" s="51" customFormat="1" ht="15" customHeight="1" x14ac:dyDescent="0.2">
      <c r="A41" s="152">
        <v>7</v>
      </c>
      <c r="B41" s="153" t="s">
        <v>73</v>
      </c>
      <c r="C41" s="205">
        <f>C42</f>
        <v>0</v>
      </c>
      <c r="D41" s="205">
        <f>D42</f>
        <v>0</v>
      </c>
      <c r="E41" s="205">
        <f>E42</f>
        <v>0</v>
      </c>
      <c r="F41" s="285">
        <f t="shared" si="8"/>
        <v>0</v>
      </c>
      <c r="G41" s="206">
        <f t="shared" si="9"/>
        <v>0</v>
      </c>
    </row>
    <row r="42" spans="1:7" ht="15" customHeight="1" x14ac:dyDescent="0.2">
      <c r="A42" s="230" t="s">
        <v>107</v>
      </c>
      <c r="B42" s="231" t="s">
        <v>221</v>
      </c>
      <c r="C42" s="232">
        <v>0</v>
      </c>
      <c r="D42" s="234">
        <f>'Posebni dio programska'!C146</f>
        <v>0</v>
      </c>
      <c r="E42" s="235">
        <f>'Posebni dio programska'!D146</f>
        <v>0</v>
      </c>
      <c r="F42" s="286">
        <f t="shared" si="8"/>
        <v>0</v>
      </c>
      <c r="G42" s="233">
        <f t="shared" si="9"/>
        <v>0</v>
      </c>
    </row>
    <row r="43" spans="1:7" ht="20.100000000000001" customHeight="1" x14ac:dyDescent="0.2">
      <c r="A43" s="157"/>
      <c r="B43" s="158"/>
      <c r="C43" s="159"/>
      <c r="D43" s="160"/>
      <c r="E43" s="160"/>
      <c r="F43" s="161"/>
      <c r="G43" s="161"/>
    </row>
    <row r="44" spans="1:7" ht="20.100000000000001" customHeight="1" x14ac:dyDescent="0.2">
      <c r="A44" s="157"/>
      <c r="B44" s="158"/>
      <c r="C44" s="159"/>
      <c r="D44" s="160"/>
      <c r="E44" s="160"/>
      <c r="F44" s="161"/>
      <c r="G44" s="161"/>
    </row>
    <row r="45" spans="1:7" ht="20.100000000000001" customHeight="1" x14ac:dyDescent="0.2">
      <c r="F45" s="59"/>
      <c r="G45" s="59"/>
    </row>
    <row r="46" spans="1:7" ht="20.100000000000001" customHeight="1" x14ac:dyDescent="0.2"/>
    <row r="47" spans="1:7" ht="20.100000000000001" customHeight="1" x14ac:dyDescent="0.2"/>
    <row r="48" spans="1:7" ht="20.100000000000001" customHeight="1" x14ac:dyDescent="0.2"/>
    <row r="49" ht="20.100000000000001" customHeight="1" x14ac:dyDescent="0.2"/>
    <row r="50" ht="20.100000000000001" customHeight="1" x14ac:dyDescent="0.2"/>
  </sheetData>
  <sheetProtection algorithmName="SHA-512" hashValue="rFXSYp7GihS2wU2ICRzr51AXsYDOj+ovy0o+x2eo/ayl8S2FC+duAOHvZtSpjW2WOj88uLKdCdUIliPGqb2POQ==" saltValue="IKPezmZSi23/um30KLsyhQ==" spinCount="100000" sheet="1" objects="1" scenarios="1" formatCells="0" formatColumns="0" formatRows="0" insertColumns="0" insertRows="0" deleteColumns="0" deleteRows="0"/>
  <mergeCells count="6">
    <mergeCell ref="A9:B9"/>
    <mergeCell ref="A1:G1"/>
    <mergeCell ref="A2:G2"/>
    <mergeCell ref="A4:G4"/>
    <mergeCell ref="A6:G6"/>
    <mergeCell ref="A8:B8"/>
  </mergeCells>
  <pageMargins left="0.59055118110236227" right="0" top="0.39370078740157483" bottom="0.39370078740157483" header="0.31496062992125984" footer="0.31496062992125984"/>
  <pageSetup paperSize="9" scale="95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zoomScaleNormal="100" workbookViewId="0">
      <selection activeCell="E12" sqref="E12"/>
    </sheetView>
  </sheetViews>
  <sheetFormatPr defaultColWidth="11.42578125" defaultRowHeight="11.25" x14ac:dyDescent="0.2"/>
  <cols>
    <col min="1" max="1" width="4.5703125" style="17" customWidth="1"/>
    <col min="2" max="2" width="40.5703125" style="17" customWidth="1"/>
    <col min="3" max="5" width="20.5703125" style="59" customWidth="1"/>
    <col min="6" max="6" width="14.7109375" style="84" customWidth="1"/>
    <col min="7" max="7" width="14.7109375" style="74" customWidth="1"/>
    <col min="8" max="175" width="11.42578125" style="17"/>
    <col min="176" max="176" width="16" style="17" customWidth="1"/>
    <col min="177" max="183" width="17.5703125" style="17" customWidth="1"/>
    <col min="184" max="184" width="7.85546875" style="17" customWidth="1"/>
    <col min="185" max="185" width="14.28515625" style="17" customWidth="1"/>
    <col min="186" max="186" width="7.85546875" style="17" customWidth="1"/>
    <col min="187" max="431" width="11.42578125" style="17"/>
    <col min="432" max="432" width="16" style="17" customWidth="1"/>
    <col min="433" max="439" width="17.5703125" style="17" customWidth="1"/>
    <col min="440" max="440" width="7.85546875" style="17" customWidth="1"/>
    <col min="441" max="441" width="14.28515625" style="17" customWidth="1"/>
    <col min="442" max="442" width="7.85546875" style="17" customWidth="1"/>
    <col min="443" max="687" width="11.42578125" style="17"/>
    <col min="688" max="688" width="16" style="17" customWidth="1"/>
    <col min="689" max="695" width="17.5703125" style="17" customWidth="1"/>
    <col min="696" max="696" width="7.85546875" style="17" customWidth="1"/>
    <col min="697" max="697" width="14.28515625" style="17" customWidth="1"/>
    <col min="698" max="698" width="7.85546875" style="17" customWidth="1"/>
    <col min="699" max="943" width="11.42578125" style="17"/>
    <col min="944" max="944" width="16" style="17" customWidth="1"/>
    <col min="945" max="951" width="17.5703125" style="17" customWidth="1"/>
    <col min="952" max="952" width="7.85546875" style="17" customWidth="1"/>
    <col min="953" max="953" width="14.28515625" style="17" customWidth="1"/>
    <col min="954" max="954" width="7.85546875" style="17" customWidth="1"/>
    <col min="955" max="1199" width="11.42578125" style="17"/>
    <col min="1200" max="1200" width="16" style="17" customWidth="1"/>
    <col min="1201" max="1207" width="17.5703125" style="17" customWidth="1"/>
    <col min="1208" max="1208" width="7.85546875" style="17" customWidth="1"/>
    <col min="1209" max="1209" width="14.28515625" style="17" customWidth="1"/>
    <col min="1210" max="1210" width="7.85546875" style="17" customWidth="1"/>
    <col min="1211" max="1455" width="11.42578125" style="17"/>
    <col min="1456" max="1456" width="16" style="17" customWidth="1"/>
    <col min="1457" max="1463" width="17.5703125" style="17" customWidth="1"/>
    <col min="1464" max="1464" width="7.85546875" style="17" customWidth="1"/>
    <col min="1465" max="1465" width="14.28515625" style="17" customWidth="1"/>
    <col min="1466" max="1466" width="7.85546875" style="17" customWidth="1"/>
    <col min="1467" max="1711" width="11.42578125" style="17"/>
    <col min="1712" max="1712" width="16" style="17" customWidth="1"/>
    <col min="1713" max="1719" width="17.5703125" style="17" customWidth="1"/>
    <col min="1720" max="1720" width="7.85546875" style="17" customWidth="1"/>
    <col min="1721" max="1721" width="14.28515625" style="17" customWidth="1"/>
    <col min="1722" max="1722" width="7.85546875" style="17" customWidth="1"/>
    <col min="1723" max="1967" width="11.42578125" style="17"/>
    <col min="1968" max="1968" width="16" style="17" customWidth="1"/>
    <col min="1969" max="1975" width="17.5703125" style="17" customWidth="1"/>
    <col min="1976" max="1976" width="7.85546875" style="17" customWidth="1"/>
    <col min="1977" max="1977" width="14.28515625" style="17" customWidth="1"/>
    <col min="1978" max="1978" width="7.85546875" style="17" customWidth="1"/>
    <col min="1979" max="2223" width="11.42578125" style="17"/>
    <col min="2224" max="2224" width="16" style="17" customWidth="1"/>
    <col min="2225" max="2231" width="17.5703125" style="17" customWidth="1"/>
    <col min="2232" max="2232" width="7.85546875" style="17" customWidth="1"/>
    <col min="2233" max="2233" width="14.28515625" style="17" customWidth="1"/>
    <col min="2234" max="2234" width="7.85546875" style="17" customWidth="1"/>
    <col min="2235" max="2479" width="11.42578125" style="17"/>
    <col min="2480" max="2480" width="16" style="17" customWidth="1"/>
    <col min="2481" max="2487" width="17.5703125" style="17" customWidth="1"/>
    <col min="2488" max="2488" width="7.85546875" style="17" customWidth="1"/>
    <col min="2489" max="2489" width="14.28515625" style="17" customWidth="1"/>
    <col min="2490" max="2490" width="7.85546875" style="17" customWidth="1"/>
    <col min="2491" max="2735" width="11.42578125" style="17"/>
    <col min="2736" max="2736" width="16" style="17" customWidth="1"/>
    <col min="2737" max="2743" width="17.5703125" style="17" customWidth="1"/>
    <col min="2744" max="2744" width="7.85546875" style="17" customWidth="1"/>
    <col min="2745" max="2745" width="14.28515625" style="17" customWidth="1"/>
    <col min="2746" max="2746" width="7.85546875" style="17" customWidth="1"/>
    <col min="2747" max="2991" width="11.42578125" style="17"/>
    <col min="2992" max="2992" width="16" style="17" customWidth="1"/>
    <col min="2993" max="2999" width="17.5703125" style="17" customWidth="1"/>
    <col min="3000" max="3000" width="7.85546875" style="17" customWidth="1"/>
    <col min="3001" max="3001" width="14.28515625" style="17" customWidth="1"/>
    <col min="3002" max="3002" width="7.85546875" style="17" customWidth="1"/>
    <col min="3003" max="3247" width="11.42578125" style="17"/>
    <col min="3248" max="3248" width="16" style="17" customWidth="1"/>
    <col min="3249" max="3255" width="17.5703125" style="17" customWidth="1"/>
    <col min="3256" max="3256" width="7.85546875" style="17" customWidth="1"/>
    <col min="3257" max="3257" width="14.28515625" style="17" customWidth="1"/>
    <col min="3258" max="3258" width="7.85546875" style="17" customWidth="1"/>
    <col min="3259" max="3503" width="11.42578125" style="17"/>
    <col min="3504" max="3504" width="16" style="17" customWidth="1"/>
    <col min="3505" max="3511" width="17.5703125" style="17" customWidth="1"/>
    <col min="3512" max="3512" width="7.85546875" style="17" customWidth="1"/>
    <col min="3513" max="3513" width="14.28515625" style="17" customWidth="1"/>
    <col min="3514" max="3514" width="7.85546875" style="17" customWidth="1"/>
    <col min="3515" max="3759" width="11.42578125" style="17"/>
    <col min="3760" max="3760" width="16" style="17" customWidth="1"/>
    <col min="3761" max="3767" width="17.5703125" style="17" customWidth="1"/>
    <col min="3768" max="3768" width="7.85546875" style="17" customWidth="1"/>
    <col min="3769" max="3769" width="14.28515625" style="17" customWidth="1"/>
    <col min="3770" max="3770" width="7.85546875" style="17" customWidth="1"/>
    <col min="3771" max="4015" width="11.42578125" style="17"/>
    <col min="4016" max="4016" width="16" style="17" customWidth="1"/>
    <col min="4017" max="4023" width="17.5703125" style="17" customWidth="1"/>
    <col min="4024" max="4024" width="7.85546875" style="17" customWidth="1"/>
    <col min="4025" max="4025" width="14.28515625" style="17" customWidth="1"/>
    <col min="4026" max="4026" width="7.85546875" style="17" customWidth="1"/>
    <col min="4027" max="4271" width="11.42578125" style="17"/>
    <col min="4272" max="4272" width="16" style="17" customWidth="1"/>
    <col min="4273" max="4279" width="17.5703125" style="17" customWidth="1"/>
    <col min="4280" max="4280" width="7.85546875" style="17" customWidth="1"/>
    <col min="4281" max="4281" width="14.28515625" style="17" customWidth="1"/>
    <col min="4282" max="4282" width="7.85546875" style="17" customWidth="1"/>
    <col min="4283" max="4527" width="11.42578125" style="17"/>
    <col min="4528" max="4528" width="16" style="17" customWidth="1"/>
    <col min="4529" max="4535" width="17.5703125" style="17" customWidth="1"/>
    <col min="4536" max="4536" width="7.85546875" style="17" customWidth="1"/>
    <col min="4537" max="4537" width="14.28515625" style="17" customWidth="1"/>
    <col min="4538" max="4538" width="7.85546875" style="17" customWidth="1"/>
    <col min="4539" max="4783" width="11.42578125" style="17"/>
    <col min="4784" max="4784" width="16" style="17" customWidth="1"/>
    <col min="4785" max="4791" width="17.5703125" style="17" customWidth="1"/>
    <col min="4792" max="4792" width="7.85546875" style="17" customWidth="1"/>
    <col min="4793" max="4793" width="14.28515625" style="17" customWidth="1"/>
    <col min="4794" max="4794" width="7.85546875" style="17" customWidth="1"/>
    <col min="4795" max="5039" width="11.42578125" style="17"/>
    <col min="5040" max="5040" width="16" style="17" customWidth="1"/>
    <col min="5041" max="5047" width="17.5703125" style="17" customWidth="1"/>
    <col min="5048" max="5048" width="7.85546875" style="17" customWidth="1"/>
    <col min="5049" max="5049" width="14.28515625" style="17" customWidth="1"/>
    <col min="5050" max="5050" width="7.85546875" style="17" customWidth="1"/>
    <col min="5051" max="5295" width="11.42578125" style="17"/>
    <col min="5296" max="5296" width="16" style="17" customWidth="1"/>
    <col min="5297" max="5303" width="17.5703125" style="17" customWidth="1"/>
    <col min="5304" max="5304" width="7.85546875" style="17" customWidth="1"/>
    <col min="5305" max="5305" width="14.28515625" style="17" customWidth="1"/>
    <col min="5306" max="5306" width="7.85546875" style="17" customWidth="1"/>
    <col min="5307" max="5551" width="11.42578125" style="17"/>
    <col min="5552" max="5552" width="16" style="17" customWidth="1"/>
    <col min="5553" max="5559" width="17.5703125" style="17" customWidth="1"/>
    <col min="5560" max="5560" width="7.85546875" style="17" customWidth="1"/>
    <col min="5561" max="5561" width="14.28515625" style="17" customWidth="1"/>
    <col min="5562" max="5562" width="7.85546875" style="17" customWidth="1"/>
    <col min="5563" max="5807" width="11.42578125" style="17"/>
    <col min="5808" max="5808" width="16" style="17" customWidth="1"/>
    <col min="5809" max="5815" width="17.5703125" style="17" customWidth="1"/>
    <col min="5816" max="5816" width="7.85546875" style="17" customWidth="1"/>
    <col min="5817" max="5817" width="14.28515625" style="17" customWidth="1"/>
    <col min="5818" max="5818" width="7.85546875" style="17" customWidth="1"/>
    <col min="5819" max="6063" width="11.42578125" style="17"/>
    <col min="6064" max="6064" width="16" style="17" customWidth="1"/>
    <col min="6065" max="6071" width="17.5703125" style="17" customWidth="1"/>
    <col min="6072" max="6072" width="7.85546875" style="17" customWidth="1"/>
    <col min="6073" max="6073" width="14.28515625" style="17" customWidth="1"/>
    <col min="6074" max="6074" width="7.85546875" style="17" customWidth="1"/>
    <col min="6075" max="6319" width="11.42578125" style="17"/>
    <col min="6320" max="6320" width="16" style="17" customWidth="1"/>
    <col min="6321" max="6327" width="17.5703125" style="17" customWidth="1"/>
    <col min="6328" max="6328" width="7.85546875" style="17" customWidth="1"/>
    <col min="6329" max="6329" width="14.28515625" style="17" customWidth="1"/>
    <col min="6330" max="6330" width="7.85546875" style="17" customWidth="1"/>
    <col min="6331" max="6575" width="11.42578125" style="17"/>
    <col min="6576" max="6576" width="16" style="17" customWidth="1"/>
    <col min="6577" max="6583" width="17.5703125" style="17" customWidth="1"/>
    <col min="6584" max="6584" width="7.85546875" style="17" customWidth="1"/>
    <col min="6585" max="6585" width="14.28515625" style="17" customWidth="1"/>
    <col min="6586" max="6586" width="7.85546875" style="17" customWidth="1"/>
    <col min="6587" max="6831" width="11.42578125" style="17"/>
    <col min="6832" max="6832" width="16" style="17" customWidth="1"/>
    <col min="6833" max="6839" width="17.5703125" style="17" customWidth="1"/>
    <col min="6840" max="6840" width="7.85546875" style="17" customWidth="1"/>
    <col min="6841" max="6841" width="14.28515625" style="17" customWidth="1"/>
    <col min="6842" max="6842" width="7.85546875" style="17" customWidth="1"/>
    <col min="6843" max="7087" width="11.42578125" style="17"/>
    <col min="7088" max="7088" width="16" style="17" customWidth="1"/>
    <col min="7089" max="7095" width="17.5703125" style="17" customWidth="1"/>
    <col min="7096" max="7096" width="7.85546875" style="17" customWidth="1"/>
    <col min="7097" max="7097" width="14.28515625" style="17" customWidth="1"/>
    <col min="7098" max="7098" width="7.85546875" style="17" customWidth="1"/>
    <col min="7099" max="7343" width="11.42578125" style="17"/>
    <col min="7344" max="7344" width="16" style="17" customWidth="1"/>
    <col min="7345" max="7351" width="17.5703125" style="17" customWidth="1"/>
    <col min="7352" max="7352" width="7.85546875" style="17" customWidth="1"/>
    <col min="7353" max="7353" width="14.28515625" style="17" customWidth="1"/>
    <col min="7354" max="7354" width="7.85546875" style="17" customWidth="1"/>
    <col min="7355" max="7599" width="11.42578125" style="17"/>
    <col min="7600" max="7600" width="16" style="17" customWidth="1"/>
    <col min="7601" max="7607" width="17.5703125" style="17" customWidth="1"/>
    <col min="7608" max="7608" width="7.85546875" style="17" customWidth="1"/>
    <col min="7609" max="7609" width="14.28515625" style="17" customWidth="1"/>
    <col min="7610" max="7610" width="7.85546875" style="17" customWidth="1"/>
    <col min="7611" max="7855" width="11.42578125" style="17"/>
    <col min="7856" max="7856" width="16" style="17" customWidth="1"/>
    <col min="7857" max="7863" width="17.5703125" style="17" customWidth="1"/>
    <col min="7864" max="7864" width="7.85546875" style="17" customWidth="1"/>
    <col min="7865" max="7865" width="14.28515625" style="17" customWidth="1"/>
    <col min="7866" max="7866" width="7.85546875" style="17" customWidth="1"/>
    <col min="7867" max="8111" width="11.42578125" style="17"/>
    <col min="8112" max="8112" width="16" style="17" customWidth="1"/>
    <col min="8113" max="8119" width="17.5703125" style="17" customWidth="1"/>
    <col min="8120" max="8120" width="7.85546875" style="17" customWidth="1"/>
    <col min="8121" max="8121" width="14.28515625" style="17" customWidth="1"/>
    <col min="8122" max="8122" width="7.85546875" style="17" customWidth="1"/>
    <col min="8123" max="8367" width="11.42578125" style="17"/>
    <col min="8368" max="8368" width="16" style="17" customWidth="1"/>
    <col min="8369" max="8375" width="17.5703125" style="17" customWidth="1"/>
    <col min="8376" max="8376" width="7.85546875" style="17" customWidth="1"/>
    <col min="8377" max="8377" width="14.28515625" style="17" customWidth="1"/>
    <col min="8378" max="8378" width="7.85546875" style="17" customWidth="1"/>
    <col min="8379" max="8623" width="11.42578125" style="17"/>
    <col min="8624" max="8624" width="16" style="17" customWidth="1"/>
    <col min="8625" max="8631" width="17.5703125" style="17" customWidth="1"/>
    <col min="8632" max="8632" width="7.85546875" style="17" customWidth="1"/>
    <col min="8633" max="8633" width="14.28515625" style="17" customWidth="1"/>
    <col min="8634" max="8634" width="7.85546875" style="17" customWidth="1"/>
    <col min="8635" max="8879" width="11.42578125" style="17"/>
    <col min="8880" max="8880" width="16" style="17" customWidth="1"/>
    <col min="8881" max="8887" width="17.5703125" style="17" customWidth="1"/>
    <col min="8888" max="8888" width="7.85546875" style="17" customWidth="1"/>
    <col min="8889" max="8889" width="14.28515625" style="17" customWidth="1"/>
    <col min="8890" max="8890" width="7.85546875" style="17" customWidth="1"/>
    <col min="8891" max="9135" width="11.42578125" style="17"/>
    <col min="9136" max="9136" width="16" style="17" customWidth="1"/>
    <col min="9137" max="9143" width="17.5703125" style="17" customWidth="1"/>
    <col min="9144" max="9144" width="7.85546875" style="17" customWidth="1"/>
    <col min="9145" max="9145" width="14.28515625" style="17" customWidth="1"/>
    <col min="9146" max="9146" width="7.85546875" style="17" customWidth="1"/>
    <col min="9147" max="9391" width="11.42578125" style="17"/>
    <col min="9392" max="9392" width="16" style="17" customWidth="1"/>
    <col min="9393" max="9399" width="17.5703125" style="17" customWidth="1"/>
    <col min="9400" max="9400" width="7.85546875" style="17" customWidth="1"/>
    <col min="9401" max="9401" width="14.28515625" style="17" customWidth="1"/>
    <col min="9402" max="9402" width="7.85546875" style="17" customWidth="1"/>
    <col min="9403" max="9647" width="11.42578125" style="17"/>
    <col min="9648" max="9648" width="16" style="17" customWidth="1"/>
    <col min="9649" max="9655" width="17.5703125" style="17" customWidth="1"/>
    <col min="9656" max="9656" width="7.85546875" style="17" customWidth="1"/>
    <col min="9657" max="9657" width="14.28515625" style="17" customWidth="1"/>
    <col min="9658" max="9658" width="7.85546875" style="17" customWidth="1"/>
    <col min="9659" max="9903" width="11.42578125" style="17"/>
    <col min="9904" max="9904" width="16" style="17" customWidth="1"/>
    <col min="9905" max="9911" width="17.5703125" style="17" customWidth="1"/>
    <col min="9912" max="9912" width="7.85546875" style="17" customWidth="1"/>
    <col min="9913" max="9913" width="14.28515625" style="17" customWidth="1"/>
    <col min="9914" max="9914" width="7.85546875" style="17" customWidth="1"/>
    <col min="9915" max="10159" width="11.42578125" style="17"/>
    <col min="10160" max="10160" width="16" style="17" customWidth="1"/>
    <col min="10161" max="10167" width="17.5703125" style="17" customWidth="1"/>
    <col min="10168" max="10168" width="7.85546875" style="17" customWidth="1"/>
    <col min="10169" max="10169" width="14.28515625" style="17" customWidth="1"/>
    <col min="10170" max="10170" width="7.85546875" style="17" customWidth="1"/>
    <col min="10171" max="10415" width="11.42578125" style="17"/>
    <col min="10416" max="10416" width="16" style="17" customWidth="1"/>
    <col min="10417" max="10423" width="17.5703125" style="17" customWidth="1"/>
    <col min="10424" max="10424" width="7.85546875" style="17" customWidth="1"/>
    <col min="10425" max="10425" width="14.28515625" style="17" customWidth="1"/>
    <col min="10426" max="10426" width="7.85546875" style="17" customWidth="1"/>
    <col min="10427" max="10671" width="11.42578125" style="17"/>
    <col min="10672" max="10672" width="16" style="17" customWidth="1"/>
    <col min="10673" max="10679" width="17.5703125" style="17" customWidth="1"/>
    <col min="10680" max="10680" width="7.85546875" style="17" customWidth="1"/>
    <col min="10681" max="10681" width="14.28515625" style="17" customWidth="1"/>
    <col min="10682" max="10682" width="7.85546875" style="17" customWidth="1"/>
    <col min="10683" max="10927" width="11.42578125" style="17"/>
    <col min="10928" max="10928" width="16" style="17" customWidth="1"/>
    <col min="10929" max="10935" width="17.5703125" style="17" customWidth="1"/>
    <col min="10936" max="10936" width="7.85546875" style="17" customWidth="1"/>
    <col min="10937" max="10937" width="14.28515625" style="17" customWidth="1"/>
    <col min="10938" max="10938" width="7.85546875" style="17" customWidth="1"/>
    <col min="10939" max="11183" width="11.42578125" style="17"/>
    <col min="11184" max="11184" width="16" style="17" customWidth="1"/>
    <col min="11185" max="11191" width="17.5703125" style="17" customWidth="1"/>
    <col min="11192" max="11192" width="7.85546875" style="17" customWidth="1"/>
    <col min="11193" max="11193" width="14.28515625" style="17" customWidth="1"/>
    <col min="11194" max="11194" width="7.85546875" style="17" customWidth="1"/>
    <col min="11195" max="11439" width="11.42578125" style="17"/>
    <col min="11440" max="11440" width="16" style="17" customWidth="1"/>
    <col min="11441" max="11447" width="17.5703125" style="17" customWidth="1"/>
    <col min="11448" max="11448" width="7.85546875" style="17" customWidth="1"/>
    <col min="11449" max="11449" width="14.28515625" style="17" customWidth="1"/>
    <col min="11450" max="11450" width="7.85546875" style="17" customWidth="1"/>
    <col min="11451" max="11695" width="11.42578125" style="17"/>
    <col min="11696" max="11696" width="16" style="17" customWidth="1"/>
    <col min="11697" max="11703" width="17.5703125" style="17" customWidth="1"/>
    <col min="11704" max="11704" width="7.85546875" style="17" customWidth="1"/>
    <col min="11705" max="11705" width="14.28515625" style="17" customWidth="1"/>
    <col min="11706" max="11706" width="7.85546875" style="17" customWidth="1"/>
    <col min="11707" max="11951" width="11.42578125" style="17"/>
    <col min="11952" max="11952" width="16" style="17" customWidth="1"/>
    <col min="11953" max="11959" width="17.5703125" style="17" customWidth="1"/>
    <col min="11960" max="11960" width="7.85546875" style="17" customWidth="1"/>
    <col min="11961" max="11961" width="14.28515625" style="17" customWidth="1"/>
    <col min="11962" max="11962" width="7.85546875" style="17" customWidth="1"/>
    <col min="11963" max="12207" width="11.42578125" style="17"/>
    <col min="12208" max="12208" width="16" style="17" customWidth="1"/>
    <col min="12209" max="12215" width="17.5703125" style="17" customWidth="1"/>
    <col min="12216" max="12216" width="7.85546875" style="17" customWidth="1"/>
    <col min="12217" max="12217" width="14.28515625" style="17" customWidth="1"/>
    <col min="12218" max="12218" width="7.85546875" style="17" customWidth="1"/>
    <col min="12219" max="12463" width="11.42578125" style="17"/>
    <col min="12464" max="12464" width="16" style="17" customWidth="1"/>
    <col min="12465" max="12471" width="17.5703125" style="17" customWidth="1"/>
    <col min="12472" max="12472" width="7.85546875" style="17" customWidth="1"/>
    <col min="12473" max="12473" width="14.28515625" style="17" customWidth="1"/>
    <col min="12474" max="12474" width="7.85546875" style="17" customWidth="1"/>
    <col min="12475" max="12719" width="11.42578125" style="17"/>
    <col min="12720" max="12720" width="16" style="17" customWidth="1"/>
    <col min="12721" max="12727" width="17.5703125" style="17" customWidth="1"/>
    <col min="12728" max="12728" width="7.85546875" style="17" customWidth="1"/>
    <col min="12729" max="12729" width="14.28515625" style="17" customWidth="1"/>
    <col min="12730" max="12730" width="7.85546875" style="17" customWidth="1"/>
    <col min="12731" max="12975" width="11.42578125" style="17"/>
    <col min="12976" max="12976" width="16" style="17" customWidth="1"/>
    <col min="12977" max="12983" width="17.5703125" style="17" customWidth="1"/>
    <col min="12984" max="12984" width="7.85546875" style="17" customWidth="1"/>
    <col min="12985" max="12985" width="14.28515625" style="17" customWidth="1"/>
    <col min="12986" max="12986" width="7.85546875" style="17" customWidth="1"/>
    <col min="12987" max="13231" width="11.42578125" style="17"/>
    <col min="13232" max="13232" width="16" style="17" customWidth="1"/>
    <col min="13233" max="13239" width="17.5703125" style="17" customWidth="1"/>
    <col min="13240" max="13240" width="7.85546875" style="17" customWidth="1"/>
    <col min="13241" max="13241" width="14.28515625" style="17" customWidth="1"/>
    <col min="13242" max="13242" width="7.85546875" style="17" customWidth="1"/>
    <col min="13243" max="13487" width="11.42578125" style="17"/>
    <col min="13488" max="13488" width="16" style="17" customWidth="1"/>
    <col min="13489" max="13495" width="17.5703125" style="17" customWidth="1"/>
    <col min="13496" max="13496" width="7.85546875" style="17" customWidth="1"/>
    <col min="13497" max="13497" width="14.28515625" style="17" customWidth="1"/>
    <col min="13498" max="13498" width="7.85546875" style="17" customWidth="1"/>
    <col min="13499" max="13743" width="11.42578125" style="17"/>
    <col min="13744" max="13744" width="16" style="17" customWidth="1"/>
    <col min="13745" max="13751" width="17.5703125" style="17" customWidth="1"/>
    <col min="13752" max="13752" width="7.85546875" style="17" customWidth="1"/>
    <col min="13753" max="13753" width="14.28515625" style="17" customWidth="1"/>
    <col min="13754" max="13754" width="7.85546875" style="17" customWidth="1"/>
    <col min="13755" max="13999" width="11.42578125" style="17"/>
    <col min="14000" max="14000" width="16" style="17" customWidth="1"/>
    <col min="14001" max="14007" width="17.5703125" style="17" customWidth="1"/>
    <col min="14008" max="14008" width="7.85546875" style="17" customWidth="1"/>
    <col min="14009" max="14009" width="14.28515625" style="17" customWidth="1"/>
    <col min="14010" max="14010" width="7.85546875" style="17" customWidth="1"/>
    <col min="14011" max="14255" width="11.42578125" style="17"/>
    <col min="14256" max="14256" width="16" style="17" customWidth="1"/>
    <col min="14257" max="14263" width="17.5703125" style="17" customWidth="1"/>
    <col min="14264" max="14264" width="7.85546875" style="17" customWidth="1"/>
    <col min="14265" max="14265" width="14.28515625" style="17" customWidth="1"/>
    <col min="14266" max="14266" width="7.85546875" style="17" customWidth="1"/>
    <col min="14267" max="14511" width="11.42578125" style="17"/>
    <col min="14512" max="14512" width="16" style="17" customWidth="1"/>
    <col min="14513" max="14519" width="17.5703125" style="17" customWidth="1"/>
    <col min="14520" max="14520" width="7.85546875" style="17" customWidth="1"/>
    <col min="14521" max="14521" width="14.28515625" style="17" customWidth="1"/>
    <col min="14522" max="14522" width="7.85546875" style="17" customWidth="1"/>
    <col min="14523" max="14767" width="11.42578125" style="17"/>
    <col min="14768" max="14768" width="16" style="17" customWidth="1"/>
    <col min="14769" max="14775" width="17.5703125" style="17" customWidth="1"/>
    <col min="14776" max="14776" width="7.85546875" style="17" customWidth="1"/>
    <col min="14777" max="14777" width="14.28515625" style="17" customWidth="1"/>
    <col min="14778" max="14778" width="7.85546875" style="17" customWidth="1"/>
    <col min="14779" max="15023" width="11.42578125" style="17"/>
    <col min="15024" max="15024" width="16" style="17" customWidth="1"/>
    <col min="15025" max="15031" width="17.5703125" style="17" customWidth="1"/>
    <col min="15032" max="15032" width="7.85546875" style="17" customWidth="1"/>
    <col min="15033" max="15033" width="14.28515625" style="17" customWidth="1"/>
    <col min="15034" max="15034" width="7.85546875" style="17" customWidth="1"/>
    <col min="15035" max="15279" width="11.42578125" style="17"/>
    <col min="15280" max="15280" width="16" style="17" customWidth="1"/>
    <col min="15281" max="15287" width="17.5703125" style="17" customWidth="1"/>
    <col min="15288" max="15288" width="7.85546875" style="17" customWidth="1"/>
    <col min="15289" max="15289" width="14.28515625" style="17" customWidth="1"/>
    <col min="15290" max="15290" width="7.85546875" style="17" customWidth="1"/>
    <col min="15291" max="15535" width="11.42578125" style="17"/>
    <col min="15536" max="15536" width="16" style="17" customWidth="1"/>
    <col min="15537" max="15543" width="17.5703125" style="17" customWidth="1"/>
    <col min="15544" max="15544" width="7.85546875" style="17" customWidth="1"/>
    <col min="15545" max="15545" width="14.28515625" style="17" customWidth="1"/>
    <col min="15546" max="15546" width="7.85546875" style="17" customWidth="1"/>
    <col min="15547" max="15791" width="11.42578125" style="17"/>
    <col min="15792" max="15792" width="16" style="17" customWidth="1"/>
    <col min="15793" max="15799" width="17.5703125" style="17" customWidth="1"/>
    <col min="15800" max="15800" width="7.85546875" style="17" customWidth="1"/>
    <col min="15801" max="15801" width="14.28515625" style="17" customWidth="1"/>
    <col min="15802" max="15802" width="7.85546875" style="17" customWidth="1"/>
    <col min="15803" max="16047" width="11.42578125" style="17"/>
    <col min="16048" max="16048" width="16" style="17" customWidth="1"/>
    <col min="16049" max="16055" width="17.5703125" style="17" customWidth="1"/>
    <col min="16056" max="16056" width="7.85546875" style="17" customWidth="1"/>
    <col min="16057" max="16057" width="14.28515625" style="17" customWidth="1"/>
    <col min="16058" max="16058" width="7.85546875" style="17" customWidth="1"/>
    <col min="16059" max="16384" width="11.42578125" style="17"/>
  </cols>
  <sheetData>
    <row r="1" spans="1:7" s="148" customFormat="1" ht="39.950000000000003" customHeight="1" x14ac:dyDescent="0.2">
      <c r="A1" s="325" t="str">
        <f>SAŽETAK!A1:J1</f>
        <v>IZVJEŠTAJ O IZVRŠENJU FINANCIJSKOG PLANA ELEKTROTEHNIČKE I EKONOMSKE ŠKOLE NOVA GRADIŠKA ZA 2024. GODINU</v>
      </c>
      <c r="B1" s="325"/>
      <c r="C1" s="325"/>
      <c r="D1" s="325"/>
      <c r="E1" s="325"/>
      <c r="F1" s="325"/>
      <c r="G1" s="325"/>
    </row>
    <row r="2" spans="1:7" s="148" customFormat="1" ht="15" customHeight="1" x14ac:dyDescent="0.2">
      <c r="A2" s="327" t="s">
        <v>161</v>
      </c>
      <c r="B2" s="327"/>
      <c r="C2" s="327"/>
      <c r="D2" s="327"/>
      <c r="E2" s="327"/>
      <c r="F2" s="327"/>
      <c r="G2" s="327"/>
    </row>
    <row r="3" spans="1:7" s="148" customFormat="1" ht="15" customHeight="1" x14ac:dyDescent="0.2">
      <c r="A3" s="156"/>
      <c r="B3" s="156"/>
      <c r="C3" s="156"/>
      <c r="D3" s="156"/>
      <c r="E3" s="156"/>
      <c r="F3" s="156"/>
      <c r="G3" s="156"/>
    </row>
    <row r="4" spans="1:7" s="148" customFormat="1" ht="15" customHeight="1" x14ac:dyDescent="0.2">
      <c r="A4" s="327" t="s">
        <v>195</v>
      </c>
      <c r="B4" s="327"/>
      <c r="C4" s="327"/>
      <c r="D4" s="327"/>
      <c r="E4" s="327"/>
      <c r="F4" s="327"/>
      <c r="G4" s="327"/>
    </row>
    <row r="5" spans="1:7" s="107" customFormat="1" ht="15" customHeight="1" x14ac:dyDescent="0.2">
      <c r="D5" s="141"/>
      <c r="E5" s="141"/>
      <c r="F5" s="141"/>
      <c r="G5" s="142"/>
    </row>
    <row r="6" spans="1:7" s="143" customFormat="1" ht="15" customHeight="1" x14ac:dyDescent="0.2">
      <c r="A6" s="330" t="s">
        <v>224</v>
      </c>
      <c r="B6" s="330"/>
      <c r="C6" s="330"/>
      <c r="D6" s="330"/>
      <c r="E6" s="330"/>
      <c r="F6" s="330"/>
      <c r="G6" s="330"/>
    </row>
    <row r="7" spans="1:7" s="144" customFormat="1" ht="11.25" customHeight="1" x14ac:dyDescent="0.2">
      <c r="C7" s="145"/>
      <c r="D7" s="145"/>
      <c r="E7" s="145"/>
      <c r="F7" s="146"/>
      <c r="G7" s="147"/>
    </row>
    <row r="8" spans="1:7" s="40" customFormat="1" ht="57.6" customHeight="1" x14ac:dyDescent="0.2">
      <c r="A8" s="324" t="s">
        <v>166</v>
      </c>
      <c r="B8" s="324"/>
      <c r="C8" s="129" t="s">
        <v>212</v>
      </c>
      <c r="D8" s="129" t="s">
        <v>229</v>
      </c>
      <c r="E8" s="129" t="s">
        <v>213</v>
      </c>
      <c r="F8" s="129" t="s">
        <v>71</v>
      </c>
      <c r="G8" s="129" t="s">
        <v>71</v>
      </c>
    </row>
    <row r="9" spans="1:7" s="61" customFormat="1" ht="9.9499999999999993" customHeight="1" x14ac:dyDescent="0.15">
      <c r="A9" s="323">
        <v>1</v>
      </c>
      <c r="B9" s="323"/>
      <c r="C9" s="62">
        <v>2</v>
      </c>
      <c r="D9" s="62">
        <v>3</v>
      </c>
      <c r="E9" s="62">
        <v>4</v>
      </c>
      <c r="F9" s="77" t="s">
        <v>101</v>
      </c>
      <c r="G9" s="77" t="s">
        <v>102</v>
      </c>
    </row>
    <row r="10" spans="1:7" s="60" customFormat="1" ht="20.100000000000001" customHeight="1" x14ac:dyDescent="0.2">
      <c r="A10" s="328" t="s">
        <v>90</v>
      </c>
      <c r="B10" s="329"/>
      <c r="C10" s="288">
        <f>C11</f>
        <v>1223945.6100000001</v>
      </c>
      <c r="D10" s="288">
        <f>D11</f>
        <v>1598938.5799999998</v>
      </c>
      <c r="E10" s="288">
        <f>E11</f>
        <v>1571566.57</v>
      </c>
      <c r="F10" s="289">
        <f>IF(C10=0,0,E10/C10*100)</f>
        <v>128.40166729304255</v>
      </c>
      <c r="G10" s="290">
        <f>IF(D10=0,0,E10/D10*100)</f>
        <v>98.288113731047773</v>
      </c>
    </row>
    <row r="11" spans="1:7" s="140" customFormat="1" ht="15" customHeight="1" x14ac:dyDescent="0.2">
      <c r="A11" s="291" t="s">
        <v>171</v>
      </c>
      <c r="B11" s="292" t="s">
        <v>174</v>
      </c>
      <c r="C11" s="293">
        <f>C12+C13</f>
        <v>1223945.6100000001</v>
      </c>
      <c r="D11" s="293">
        <f>D12+D13</f>
        <v>1598938.5799999998</v>
      </c>
      <c r="E11" s="293">
        <f>E12+E13</f>
        <v>1571566.57</v>
      </c>
      <c r="F11" s="294">
        <f t="shared" ref="F11:F13" si="0">IF(C11=0,0,E11/C11*100)</f>
        <v>128.40166729304255</v>
      </c>
      <c r="G11" s="295">
        <f t="shared" ref="G11:G13" si="1">IF(D11=0,0,E11/D11*100)</f>
        <v>98.288113731047773</v>
      </c>
    </row>
    <row r="12" spans="1:7" s="43" customFormat="1" ht="15" customHeight="1" x14ac:dyDescent="0.2">
      <c r="A12" s="175" t="s">
        <v>172</v>
      </c>
      <c r="B12" s="42" t="s">
        <v>175</v>
      </c>
      <c r="C12" s="66">
        <v>1223945.6100000001</v>
      </c>
      <c r="D12" s="66">
        <f>'Račun prihoda i rashoda'!D46</f>
        <v>1598938.5799999998</v>
      </c>
      <c r="E12" s="66">
        <f>'Račun prihoda i rashoda'!E46</f>
        <v>1571566.57</v>
      </c>
      <c r="F12" s="163">
        <f t="shared" si="0"/>
        <v>128.40166729304255</v>
      </c>
      <c r="G12" s="79">
        <f t="shared" si="1"/>
        <v>98.288113731047773</v>
      </c>
    </row>
    <row r="13" spans="1:7" s="48" customFormat="1" ht="15" customHeight="1" x14ac:dyDescent="0.2">
      <c r="A13" s="176" t="s">
        <v>173</v>
      </c>
      <c r="B13" s="177" t="s">
        <v>176</v>
      </c>
      <c r="C13" s="178">
        <v>0</v>
      </c>
      <c r="D13" s="178">
        <v>0</v>
      </c>
      <c r="E13" s="178">
        <v>0</v>
      </c>
      <c r="F13" s="179">
        <f t="shared" si="0"/>
        <v>0</v>
      </c>
      <c r="G13" s="180">
        <f t="shared" si="1"/>
        <v>0</v>
      </c>
    </row>
  </sheetData>
  <sheetProtection algorithmName="SHA-512" hashValue="sIrsxdk1lN6hENGVJhuUimo6Tx1/20eXj9h8KREB+k8AkxNKtyWc61AeoAG9Uklwl3fmHdzQtsEZdjo2k9PTRA==" saltValue="6hKo5WBFRpFV4SDdWUALqQ==" spinCount="100000" sheet="1" objects="1" scenarios="1" formatColumns="0" formatRows="0" insertColumns="0" insertRows="0" deleteColumns="0" deleteRows="0"/>
  <mergeCells count="7">
    <mergeCell ref="A2:G2"/>
    <mergeCell ref="A4:G4"/>
    <mergeCell ref="A10:B10"/>
    <mergeCell ref="A1:G1"/>
    <mergeCell ref="A6:G6"/>
    <mergeCell ref="A9:B9"/>
    <mergeCell ref="A8:B8"/>
  </mergeCells>
  <pageMargins left="0.39370078740157483" right="0" top="0.39370078740157483" bottom="0.39370078740157483" header="0.31496062992125984" footer="0.31496062992125984"/>
  <pageSetup paperSize="9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C02B-211B-4AC6-9E37-BACCEEB348B6}">
  <dimension ref="A1:G28"/>
  <sheetViews>
    <sheetView zoomScaleNormal="100" workbookViewId="0">
      <selection activeCell="J13" sqref="J13"/>
    </sheetView>
  </sheetViews>
  <sheetFormatPr defaultColWidth="11.42578125" defaultRowHeight="11.25" x14ac:dyDescent="0.2"/>
  <cols>
    <col min="1" max="1" width="7" style="17" customWidth="1"/>
    <col min="2" max="2" width="45.42578125" style="17" customWidth="1"/>
    <col min="3" max="5" width="20.28515625" style="59" customWidth="1"/>
    <col min="6" max="6" width="14.7109375" style="84" customWidth="1"/>
    <col min="7" max="7" width="15" style="74" customWidth="1"/>
    <col min="8" max="172" width="11.42578125" style="17"/>
    <col min="173" max="173" width="16" style="17" customWidth="1"/>
    <col min="174" max="180" width="17.5703125" style="17" customWidth="1"/>
    <col min="181" max="181" width="7.85546875" style="17" customWidth="1"/>
    <col min="182" max="182" width="14.28515625" style="17" customWidth="1"/>
    <col min="183" max="183" width="7.85546875" style="17" customWidth="1"/>
    <col min="184" max="428" width="11.42578125" style="17"/>
    <col min="429" max="429" width="16" style="17" customWidth="1"/>
    <col min="430" max="436" width="17.5703125" style="17" customWidth="1"/>
    <col min="437" max="437" width="7.85546875" style="17" customWidth="1"/>
    <col min="438" max="438" width="14.28515625" style="17" customWidth="1"/>
    <col min="439" max="439" width="7.85546875" style="17" customWidth="1"/>
    <col min="440" max="684" width="11.42578125" style="17"/>
    <col min="685" max="685" width="16" style="17" customWidth="1"/>
    <col min="686" max="692" width="17.5703125" style="17" customWidth="1"/>
    <col min="693" max="693" width="7.85546875" style="17" customWidth="1"/>
    <col min="694" max="694" width="14.28515625" style="17" customWidth="1"/>
    <col min="695" max="695" width="7.85546875" style="17" customWidth="1"/>
    <col min="696" max="940" width="11.42578125" style="17"/>
    <col min="941" max="941" width="16" style="17" customWidth="1"/>
    <col min="942" max="948" width="17.5703125" style="17" customWidth="1"/>
    <col min="949" max="949" width="7.85546875" style="17" customWidth="1"/>
    <col min="950" max="950" width="14.28515625" style="17" customWidth="1"/>
    <col min="951" max="951" width="7.85546875" style="17" customWidth="1"/>
    <col min="952" max="1196" width="11.42578125" style="17"/>
    <col min="1197" max="1197" width="16" style="17" customWidth="1"/>
    <col min="1198" max="1204" width="17.5703125" style="17" customWidth="1"/>
    <col min="1205" max="1205" width="7.85546875" style="17" customWidth="1"/>
    <col min="1206" max="1206" width="14.28515625" style="17" customWidth="1"/>
    <col min="1207" max="1207" width="7.85546875" style="17" customWidth="1"/>
    <col min="1208" max="1452" width="11.42578125" style="17"/>
    <col min="1453" max="1453" width="16" style="17" customWidth="1"/>
    <col min="1454" max="1460" width="17.5703125" style="17" customWidth="1"/>
    <col min="1461" max="1461" width="7.85546875" style="17" customWidth="1"/>
    <col min="1462" max="1462" width="14.28515625" style="17" customWidth="1"/>
    <col min="1463" max="1463" width="7.85546875" style="17" customWidth="1"/>
    <col min="1464" max="1708" width="11.42578125" style="17"/>
    <col min="1709" max="1709" width="16" style="17" customWidth="1"/>
    <col min="1710" max="1716" width="17.5703125" style="17" customWidth="1"/>
    <col min="1717" max="1717" width="7.85546875" style="17" customWidth="1"/>
    <col min="1718" max="1718" width="14.28515625" style="17" customWidth="1"/>
    <col min="1719" max="1719" width="7.85546875" style="17" customWidth="1"/>
    <col min="1720" max="1964" width="11.42578125" style="17"/>
    <col min="1965" max="1965" width="16" style="17" customWidth="1"/>
    <col min="1966" max="1972" width="17.5703125" style="17" customWidth="1"/>
    <col min="1973" max="1973" width="7.85546875" style="17" customWidth="1"/>
    <col min="1974" max="1974" width="14.28515625" style="17" customWidth="1"/>
    <col min="1975" max="1975" width="7.85546875" style="17" customWidth="1"/>
    <col min="1976" max="2220" width="11.42578125" style="17"/>
    <col min="2221" max="2221" width="16" style="17" customWidth="1"/>
    <col min="2222" max="2228" width="17.5703125" style="17" customWidth="1"/>
    <col min="2229" max="2229" width="7.85546875" style="17" customWidth="1"/>
    <col min="2230" max="2230" width="14.28515625" style="17" customWidth="1"/>
    <col min="2231" max="2231" width="7.85546875" style="17" customWidth="1"/>
    <col min="2232" max="2476" width="11.42578125" style="17"/>
    <col min="2477" max="2477" width="16" style="17" customWidth="1"/>
    <col min="2478" max="2484" width="17.5703125" style="17" customWidth="1"/>
    <col min="2485" max="2485" width="7.85546875" style="17" customWidth="1"/>
    <col min="2486" max="2486" width="14.28515625" style="17" customWidth="1"/>
    <col min="2487" max="2487" width="7.85546875" style="17" customWidth="1"/>
    <col min="2488" max="2732" width="11.42578125" style="17"/>
    <col min="2733" max="2733" width="16" style="17" customWidth="1"/>
    <col min="2734" max="2740" width="17.5703125" style="17" customWidth="1"/>
    <col min="2741" max="2741" width="7.85546875" style="17" customWidth="1"/>
    <col min="2742" max="2742" width="14.28515625" style="17" customWidth="1"/>
    <col min="2743" max="2743" width="7.85546875" style="17" customWidth="1"/>
    <col min="2744" max="2988" width="11.42578125" style="17"/>
    <col min="2989" max="2989" width="16" style="17" customWidth="1"/>
    <col min="2990" max="2996" width="17.5703125" style="17" customWidth="1"/>
    <col min="2997" max="2997" width="7.85546875" style="17" customWidth="1"/>
    <col min="2998" max="2998" width="14.28515625" style="17" customWidth="1"/>
    <col min="2999" max="2999" width="7.85546875" style="17" customWidth="1"/>
    <col min="3000" max="3244" width="11.42578125" style="17"/>
    <col min="3245" max="3245" width="16" style="17" customWidth="1"/>
    <col min="3246" max="3252" width="17.5703125" style="17" customWidth="1"/>
    <col min="3253" max="3253" width="7.85546875" style="17" customWidth="1"/>
    <col min="3254" max="3254" width="14.28515625" style="17" customWidth="1"/>
    <col min="3255" max="3255" width="7.85546875" style="17" customWidth="1"/>
    <col min="3256" max="3500" width="11.42578125" style="17"/>
    <col min="3501" max="3501" width="16" style="17" customWidth="1"/>
    <col min="3502" max="3508" width="17.5703125" style="17" customWidth="1"/>
    <col min="3509" max="3509" width="7.85546875" style="17" customWidth="1"/>
    <col min="3510" max="3510" width="14.28515625" style="17" customWidth="1"/>
    <col min="3511" max="3511" width="7.85546875" style="17" customWidth="1"/>
    <col min="3512" max="3756" width="11.42578125" style="17"/>
    <col min="3757" max="3757" width="16" style="17" customWidth="1"/>
    <col min="3758" max="3764" width="17.5703125" style="17" customWidth="1"/>
    <col min="3765" max="3765" width="7.85546875" style="17" customWidth="1"/>
    <col min="3766" max="3766" width="14.28515625" style="17" customWidth="1"/>
    <col min="3767" max="3767" width="7.85546875" style="17" customWidth="1"/>
    <col min="3768" max="4012" width="11.42578125" style="17"/>
    <col min="4013" max="4013" width="16" style="17" customWidth="1"/>
    <col min="4014" max="4020" width="17.5703125" style="17" customWidth="1"/>
    <col min="4021" max="4021" width="7.85546875" style="17" customWidth="1"/>
    <col min="4022" max="4022" width="14.28515625" style="17" customWidth="1"/>
    <col min="4023" max="4023" width="7.85546875" style="17" customWidth="1"/>
    <col min="4024" max="4268" width="11.42578125" style="17"/>
    <col min="4269" max="4269" width="16" style="17" customWidth="1"/>
    <col min="4270" max="4276" width="17.5703125" style="17" customWidth="1"/>
    <col min="4277" max="4277" width="7.85546875" style="17" customWidth="1"/>
    <col min="4278" max="4278" width="14.28515625" style="17" customWidth="1"/>
    <col min="4279" max="4279" width="7.85546875" style="17" customWidth="1"/>
    <col min="4280" max="4524" width="11.42578125" style="17"/>
    <col min="4525" max="4525" width="16" style="17" customWidth="1"/>
    <col min="4526" max="4532" width="17.5703125" style="17" customWidth="1"/>
    <col min="4533" max="4533" width="7.85546875" style="17" customWidth="1"/>
    <col min="4534" max="4534" width="14.28515625" style="17" customWidth="1"/>
    <col min="4535" max="4535" width="7.85546875" style="17" customWidth="1"/>
    <col min="4536" max="4780" width="11.42578125" style="17"/>
    <col min="4781" max="4781" width="16" style="17" customWidth="1"/>
    <col min="4782" max="4788" width="17.5703125" style="17" customWidth="1"/>
    <col min="4789" max="4789" width="7.85546875" style="17" customWidth="1"/>
    <col min="4790" max="4790" width="14.28515625" style="17" customWidth="1"/>
    <col min="4791" max="4791" width="7.85546875" style="17" customWidth="1"/>
    <col min="4792" max="5036" width="11.42578125" style="17"/>
    <col min="5037" max="5037" width="16" style="17" customWidth="1"/>
    <col min="5038" max="5044" width="17.5703125" style="17" customWidth="1"/>
    <col min="5045" max="5045" width="7.85546875" style="17" customWidth="1"/>
    <col min="5046" max="5046" width="14.28515625" style="17" customWidth="1"/>
    <col min="5047" max="5047" width="7.85546875" style="17" customWidth="1"/>
    <col min="5048" max="5292" width="11.42578125" style="17"/>
    <col min="5293" max="5293" width="16" style="17" customWidth="1"/>
    <col min="5294" max="5300" width="17.5703125" style="17" customWidth="1"/>
    <col min="5301" max="5301" width="7.85546875" style="17" customWidth="1"/>
    <col min="5302" max="5302" width="14.28515625" style="17" customWidth="1"/>
    <col min="5303" max="5303" width="7.85546875" style="17" customWidth="1"/>
    <col min="5304" max="5548" width="11.42578125" style="17"/>
    <col min="5549" max="5549" width="16" style="17" customWidth="1"/>
    <col min="5550" max="5556" width="17.5703125" style="17" customWidth="1"/>
    <col min="5557" max="5557" width="7.85546875" style="17" customWidth="1"/>
    <col min="5558" max="5558" width="14.28515625" style="17" customWidth="1"/>
    <col min="5559" max="5559" width="7.85546875" style="17" customWidth="1"/>
    <col min="5560" max="5804" width="11.42578125" style="17"/>
    <col min="5805" max="5805" width="16" style="17" customWidth="1"/>
    <col min="5806" max="5812" width="17.5703125" style="17" customWidth="1"/>
    <col min="5813" max="5813" width="7.85546875" style="17" customWidth="1"/>
    <col min="5814" max="5814" width="14.28515625" style="17" customWidth="1"/>
    <col min="5815" max="5815" width="7.85546875" style="17" customWidth="1"/>
    <col min="5816" max="6060" width="11.42578125" style="17"/>
    <col min="6061" max="6061" width="16" style="17" customWidth="1"/>
    <col min="6062" max="6068" width="17.5703125" style="17" customWidth="1"/>
    <col min="6069" max="6069" width="7.85546875" style="17" customWidth="1"/>
    <col min="6070" max="6070" width="14.28515625" style="17" customWidth="1"/>
    <col min="6071" max="6071" width="7.85546875" style="17" customWidth="1"/>
    <col min="6072" max="6316" width="11.42578125" style="17"/>
    <col min="6317" max="6317" width="16" style="17" customWidth="1"/>
    <col min="6318" max="6324" width="17.5703125" style="17" customWidth="1"/>
    <col min="6325" max="6325" width="7.85546875" style="17" customWidth="1"/>
    <col min="6326" max="6326" width="14.28515625" style="17" customWidth="1"/>
    <col min="6327" max="6327" width="7.85546875" style="17" customWidth="1"/>
    <col min="6328" max="6572" width="11.42578125" style="17"/>
    <col min="6573" max="6573" width="16" style="17" customWidth="1"/>
    <col min="6574" max="6580" width="17.5703125" style="17" customWidth="1"/>
    <col min="6581" max="6581" width="7.85546875" style="17" customWidth="1"/>
    <col min="6582" max="6582" width="14.28515625" style="17" customWidth="1"/>
    <col min="6583" max="6583" width="7.85546875" style="17" customWidth="1"/>
    <col min="6584" max="6828" width="11.42578125" style="17"/>
    <col min="6829" max="6829" width="16" style="17" customWidth="1"/>
    <col min="6830" max="6836" width="17.5703125" style="17" customWidth="1"/>
    <col min="6837" max="6837" width="7.85546875" style="17" customWidth="1"/>
    <col min="6838" max="6838" width="14.28515625" style="17" customWidth="1"/>
    <col min="6839" max="6839" width="7.85546875" style="17" customWidth="1"/>
    <col min="6840" max="7084" width="11.42578125" style="17"/>
    <col min="7085" max="7085" width="16" style="17" customWidth="1"/>
    <col min="7086" max="7092" width="17.5703125" style="17" customWidth="1"/>
    <col min="7093" max="7093" width="7.85546875" style="17" customWidth="1"/>
    <col min="7094" max="7094" width="14.28515625" style="17" customWidth="1"/>
    <col min="7095" max="7095" width="7.85546875" style="17" customWidth="1"/>
    <col min="7096" max="7340" width="11.42578125" style="17"/>
    <col min="7341" max="7341" width="16" style="17" customWidth="1"/>
    <col min="7342" max="7348" width="17.5703125" style="17" customWidth="1"/>
    <col min="7349" max="7349" width="7.85546875" style="17" customWidth="1"/>
    <col min="7350" max="7350" width="14.28515625" style="17" customWidth="1"/>
    <col min="7351" max="7351" width="7.85546875" style="17" customWidth="1"/>
    <col min="7352" max="7596" width="11.42578125" style="17"/>
    <col min="7597" max="7597" width="16" style="17" customWidth="1"/>
    <col min="7598" max="7604" width="17.5703125" style="17" customWidth="1"/>
    <col min="7605" max="7605" width="7.85546875" style="17" customWidth="1"/>
    <col min="7606" max="7606" width="14.28515625" style="17" customWidth="1"/>
    <col min="7607" max="7607" width="7.85546875" style="17" customWidth="1"/>
    <col min="7608" max="7852" width="11.42578125" style="17"/>
    <col min="7853" max="7853" width="16" style="17" customWidth="1"/>
    <col min="7854" max="7860" width="17.5703125" style="17" customWidth="1"/>
    <col min="7861" max="7861" width="7.85546875" style="17" customWidth="1"/>
    <col min="7862" max="7862" width="14.28515625" style="17" customWidth="1"/>
    <col min="7863" max="7863" width="7.85546875" style="17" customWidth="1"/>
    <col min="7864" max="8108" width="11.42578125" style="17"/>
    <col min="8109" max="8109" width="16" style="17" customWidth="1"/>
    <col min="8110" max="8116" width="17.5703125" style="17" customWidth="1"/>
    <col min="8117" max="8117" width="7.85546875" style="17" customWidth="1"/>
    <col min="8118" max="8118" width="14.28515625" style="17" customWidth="1"/>
    <col min="8119" max="8119" width="7.85546875" style="17" customWidth="1"/>
    <col min="8120" max="8364" width="11.42578125" style="17"/>
    <col min="8365" max="8365" width="16" style="17" customWidth="1"/>
    <col min="8366" max="8372" width="17.5703125" style="17" customWidth="1"/>
    <col min="8373" max="8373" width="7.85546875" style="17" customWidth="1"/>
    <col min="8374" max="8374" width="14.28515625" style="17" customWidth="1"/>
    <col min="8375" max="8375" width="7.85546875" style="17" customWidth="1"/>
    <col min="8376" max="8620" width="11.42578125" style="17"/>
    <col min="8621" max="8621" width="16" style="17" customWidth="1"/>
    <col min="8622" max="8628" width="17.5703125" style="17" customWidth="1"/>
    <col min="8629" max="8629" width="7.85546875" style="17" customWidth="1"/>
    <col min="8630" max="8630" width="14.28515625" style="17" customWidth="1"/>
    <col min="8631" max="8631" width="7.85546875" style="17" customWidth="1"/>
    <col min="8632" max="8876" width="11.42578125" style="17"/>
    <col min="8877" max="8877" width="16" style="17" customWidth="1"/>
    <col min="8878" max="8884" width="17.5703125" style="17" customWidth="1"/>
    <col min="8885" max="8885" width="7.85546875" style="17" customWidth="1"/>
    <col min="8886" max="8886" width="14.28515625" style="17" customWidth="1"/>
    <col min="8887" max="8887" width="7.85546875" style="17" customWidth="1"/>
    <col min="8888" max="9132" width="11.42578125" style="17"/>
    <col min="9133" max="9133" width="16" style="17" customWidth="1"/>
    <col min="9134" max="9140" width="17.5703125" style="17" customWidth="1"/>
    <col min="9141" max="9141" width="7.85546875" style="17" customWidth="1"/>
    <col min="9142" max="9142" width="14.28515625" style="17" customWidth="1"/>
    <col min="9143" max="9143" width="7.85546875" style="17" customWidth="1"/>
    <col min="9144" max="9388" width="11.42578125" style="17"/>
    <col min="9389" max="9389" width="16" style="17" customWidth="1"/>
    <col min="9390" max="9396" width="17.5703125" style="17" customWidth="1"/>
    <col min="9397" max="9397" width="7.85546875" style="17" customWidth="1"/>
    <col min="9398" max="9398" width="14.28515625" style="17" customWidth="1"/>
    <col min="9399" max="9399" width="7.85546875" style="17" customWidth="1"/>
    <col min="9400" max="9644" width="11.42578125" style="17"/>
    <col min="9645" max="9645" width="16" style="17" customWidth="1"/>
    <col min="9646" max="9652" width="17.5703125" style="17" customWidth="1"/>
    <col min="9653" max="9653" width="7.85546875" style="17" customWidth="1"/>
    <col min="9654" max="9654" width="14.28515625" style="17" customWidth="1"/>
    <col min="9655" max="9655" width="7.85546875" style="17" customWidth="1"/>
    <col min="9656" max="9900" width="11.42578125" style="17"/>
    <col min="9901" max="9901" width="16" style="17" customWidth="1"/>
    <col min="9902" max="9908" width="17.5703125" style="17" customWidth="1"/>
    <col min="9909" max="9909" width="7.85546875" style="17" customWidth="1"/>
    <col min="9910" max="9910" width="14.28515625" style="17" customWidth="1"/>
    <col min="9911" max="9911" width="7.85546875" style="17" customWidth="1"/>
    <col min="9912" max="10156" width="11.42578125" style="17"/>
    <col min="10157" max="10157" width="16" style="17" customWidth="1"/>
    <col min="10158" max="10164" width="17.5703125" style="17" customWidth="1"/>
    <col min="10165" max="10165" width="7.85546875" style="17" customWidth="1"/>
    <col min="10166" max="10166" width="14.28515625" style="17" customWidth="1"/>
    <col min="10167" max="10167" width="7.85546875" style="17" customWidth="1"/>
    <col min="10168" max="10412" width="11.42578125" style="17"/>
    <col min="10413" max="10413" width="16" style="17" customWidth="1"/>
    <col min="10414" max="10420" width="17.5703125" style="17" customWidth="1"/>
    <col min="10421" max="10421" width="7.85546875" style="17" customWidth="1"/>
    <col min="10422" max="10422" width="14.28515625" style="17" customWidth="1"/>
    <col min="10423" max="10423" width="7.85546875" style="17" customWidth="1"/>
    <col min="10424" max="10668" width="11.42578125" style="17"/>
    <col min="10669" max="10669" width="16" style="17" customWidth="1"/>
    <col min="10670" max="10676" width="17.5703125" style="17" customWidth="1"/>
    <col min="10677" max="10677" width="7.85546875" style="17" customWidth="1"/>
    <col min="10678" max="10678" width="14.28515625" style="17" customWidth="1"/>
    <col min="10679" max="10679" width="7.85546875" style="17" customWidth="1"/>
    <col min="10680" max="10924" width="11.42578125" style="17"/>
    <col min="10925" max="10925" width="16" style="17" customWidth="1"/>
    <col min="10926" max="10932" width="17.5703125" style="17" customWidth="1"/>
    <col min="10933" max="10933" width="7.85546875" style="17" customWidth="1"/>
    <col min="10934" max="10934" width="14.28515625" style="17" customWidth="1"/>
    <col min="10935" max="10935" width="7.85546875" style="17" customWidth="1"/>
    <col min="10936" max="11180" width="11.42578125" style="17"/>
    <col min="11181" max="11181" width="16" style="17" customWidth="1"/>
    <col min="11182" max="11188" width="17.5703125" style="17" customWidth="1"/>
    <col min="11189" max="11189" width="7.85546875" style="17" customWidth="1"/>
    <col min="11190" max="11190" width="14.28515625" style="17" customWidth="1"/>
    <col min="11191" max="11191" width="7.85546875" style="17" customWidth="1"/>
    <col min="11192" max="11436" width="11.42578125" style="17"/>
    <col min="11437" max="11437" width="16" style="17" customWidth="1"/>
    <col min="11438" max="11444" width="17.5703125" style="17" customWidth="1"/>
    <col min="11445" max="11445" width="7.85546875" style="17" customWidth="1"/>
    <col min="11446" max="11446" width="14.28515625" style="17" customWidth="1"/>
    <col min="11447" max="11447" width="7.85546875" style="17" customWidth="1"/>
    <col min="11448" max="11692" width="11.42578125" style="17"/>
    <col min="11693" max="11693" width="16" style="17" customWidth="1"/>
    <col min="11694" max="11700" width="17.5703125" style="17" customWidth="1"/>
    <col min="11701" max="11701" width="7.85546875" style="17" customWidth="1"/>
    <col min="11702" max="11702" width="14.28515625" style="17" customWidth="1"/>
    <col min="11703" max="11703" width="7.85546875" style="17" customWidth="1"/>
    <col min="11704" max="11948" width="11.42578125" style="17"/>
    <col min="11949" max="11949" width="16" style="17" customWidth="1"/>
    <col min="11950" max="11956" width="17.5703125" style="17" customWidth="1"/>
    <col min="11957" max="11957" width="7.85546875" style="17" customWidth="1"/>
    <col min="11958" max="11958" width="14.28515625" style="17" customWidth="1"/>
    <col min="11959" max="11959" width="7.85546875" style="17" customWidth="1"/>
    <col min="11960" max="12204" width="11.42578125" style="17"/>
    <col min="12205" max="12205" width="16" style="17" customWidth="1"/>
    <col min="12206" max="12212" width="17.5703125" style="17" customWidth="1"/>
    <col min="12213" max="12213" width="7.85546875" style="17" customWidth="1"/>
    <col min="12214" max="12214" width="14.28515625" style="17" customWidth="1"/>
    <col min="12215" max="12215" width="7.85546875" style="17" customWidth="1"/>
    <col min="12216" max="12460" width="11.42578125" style="17"/>
    <col min="12461" max="12461" width="16" style="17" customWidth="1"/>
    <col min="12462" max="12468" width="17.5703125" style="17" customWidth="1"/>
    <col min="12469" max="12469" width="7.85546875" style="17" customWidth="1"/>
    <col min="12470" max="12470" width="14.28515625" style="17" customWidth="1"/>
    <col min="12471" max="12471" width="7.85546875" style="17" customWidth="1"/>
    <col min="12472" max="12716" width="11.42578125" style="17"/>
    <col min="12717" max="12717" width="16" style="17" customWidth="1"/>
    <col min="12718" max="12724" width="17.5703125" style="17" customWidth="1"/>
    <col min="12725" max="12725" width="7.85546875" style="17" customWidth="1"/>
    <col min="12726" max="12726" width="14.28515625" style="17" customWidth="1"/>
    <col min="12727" max="12727" width="7.85546875" style="17" customWidth="1"/>
    <col min="12728" max="12972" width="11.42578125" style="17"/>
    <col min="12973" max="12973" width="16" style="17" customWidth="1"/>
    <col min="12974" max="12980" width="17.5703125" style="17" customWidth="1"/>
    <col min="12981" max="12981" width="7.85546875" style="17" customWidth="1"/>
    <col min="12982" max="12982" width="14.28515625" style="17" customWidth="1"/>
    <col min="12983" max="12983" width="7.85546875" style="17" customWidth="1"/>
    <col min="12984" max="13228" width="11.42578125" style="17"/>
    <col min="13229" max="13229" width="16" style="17" customWidth="1"/>
    <col min="13230" max="13236" width="17.5703125" style="17" customWidth="1"/>
    <col min="13237" max="13237" width="7.85546875" style="17" customWidth="1"/>
    <col min="13238" max="13238" width="14.28515625" style="17" customWidth="1"/>
    <col min="13239" max="13239" width="7.85546875" style="17" customWidth="1"/>
    <col min="13240" max="13484" width="11.42578125" style="17"/>
    <col min="13485" max="13485" width="16" style="17" customWidth="1"/>
    <col min="13486" max="13492" width="17.5703125" style="17" customWidth="1"/>
    <col min="13493" max="13493" width="7.85546875" style="17" customWidth="1"/>
    <col min="13494" max="13494" width="14.28515625" style="17" customWidth="1"/>
    <col min="13495" max="13495" width="7.85546875" style="17" customWidth="1"/>
    <col min="13496" max="13740" width="11.42578125" style="17"/>
    <col min="13741" max="13741" width="16" style="17" customWidth="1"/>
    <col min="13742" max="13748" width="17.5703125" style="17" customWidth="1"/>
    <col min="13749" max="13749" width="7.85546875" style="17" customWidth="1"/>
    <col min="13750" max="13750" width="14.28515625" style="17" customWidth="1"/>
    <col min="13751" max="13751" width="7.85546875" style="17" customWidth="1"/>
    <col min="13752" max="13996" width="11.42578125" style="17"/>
    <col min="13997" max="13997" width="16" style="17" customWidth="1"/>
    <col min="13998" max="14004" width="17.5703125" style="17" customWidth="1"/>
    <col min="14005" max="14005" width="7.85546875" style="17" customWidth="1"/>
    <col min="14006" max="14006" width="14.28515625" style="17" customWidth="1"/>
    <col min="14007" max="14007" width="7.85546875" style="17" customWidth="1"/>
    <col min="14008" max="14252" width="11.42578125" style="17"/>
    <col min="14253" max="14253" width="16" style="17" customWidth="1"/>
    <col min="14254" max="14260" width="17.5703125" style="17" customWidth="1"/>
    <col min="14261" max="14261" width="7.85546875" style="17" customWidth="1"/>
    <col min="14262" max="14262" width="14.28515625" style="17" customWidth="1"/>
    <col min="14263" max="14263" width="7.85546875" style="17" customWidth="1"/>
    <col min="14264" max="14508" width="11.42578125" style="17"/>
    <col min="14509" max="14509" width="16" style="17" customWidth="1"/>
    <col min="14510" max="14516" width="17.5703125" style="17" customWidth="1"/>
    <col min="14517" max="14517" width="7.85546875" style="17" customWidth="1"/>
    <col min="14518" max="14518" width="14.28515625" style="17" customWidth="1"/>
    <col min="14519" max="14519" width="7.85546875" style="17" customWidth="1"/>
    <col min="14520" max="14764" width="11.42578125" style="17"/>
    <col min="14765" max="14765" width="16" style="17" customWidth="1"/>
    <col min="14766" max="14772" width="17.5703125" style="17" customWidth="1"/>
    <col min="14773" max="14773" width="7.85546875" style="17" customWidth="1"/>
    <col min="14774" max="14774" width="14.28515625" style="17" customWidth="1"/>
    <col min="14775" max="14775" width="7.85546875" style="17" customWidth="1"/>
    <col min="14776" max="15020" width="11.42578125" style="17"/>
    <col min="15021" max="15021" width="16" style="17" customWidth="1"/>
    <col min="15022" max="15028" width="17.5703125" style="17" customWidth="1"/>
    <col min="15029" max="15029" width="7.85546875" style="17" customWidth="1"/>
    <col min="15030" max="15030" width="14.28515625" style="17" customWidth="1"/>
    <col min="15031" max="15031" width="7.85546875" style="17" customWidth="1"/>
    <col min="15032" max="15276" width="11.42578125" style="17"/>
    <col min="15277" max="15277" width="16" style="17" customWidth="1"/>
    <col min="15278" max="15284" width="17.5703125" style="17" customWidth="1"/>
    <col min="15285" max="15285" width="7.85546875" style="17" customWidth="1"/>
    <col min="15286" max="15286" width="14.28515625" style="17" customWidth="1"/>
    <col min="15287" max="15287" width="7.85546875" style="17" customWidth="1"/>
    <col min="15288" max="15532" width="11.42578125" style="17"/>
    <col min="15533" max="15533" width="16" style="17" customWidth="1"/>
    <col min="15534" max="15540" width="17.5703125" style="17" customWidth="1"/>
    <col min="15541" max="15541" width="7.85546875" style="17" customWidth="1"/>
    <col min="15542" max="15542" width="14.28515625" style="17" customWidth="1"/>
    <col min="15543" max="15543" width="7.85546875" style="17" customWidth="1"/>
    <col min="15544" max="15788" width="11.42578125" style="17"/>
    <col min="15789" max="15789" width="16" style="17" customWidth="1"/>
    <col min="15790" max="15796" width="17.5703125" style="17" customWidth="1"/>
    <col min="15797" max="15797" width="7.85546875" style="17" customWidth="1"/>
    <col min="15798" max="15798" width="14.28515625" style="17" customWidth="1"/>
    <col min="15799" max="15799" width="7.85546875" style="17" customWidth="1"/>
    <col min="15800" max="16044" width="11.42578125" style="17"/>
    <col min="16045" max="16045" width="16" style="17" customWidth="1"/>
    <col min="16046" max="16052" width="17.5703125" style="17" customWidth="1"/>
    <col min="16053" max="16053" width="7.85546875" style="17" customWidth="1"/>
    <col min="16054" max="16054" width="14.28515625" style="17" customWidth="1"/>
    <col min="16055" max="16055" width="7.85546875" style="17" customWidth="1"/>
    <col min="16056" max="16384" width="11.42578125" style="17"/>
  </cols>
  <sheetData>
    <row r="1" spans="1:7" s="107" customFormat="1" ht="39.950000000000003" customHeight="1" x14ac:dyDescent="0.2">
      <c r="A1" s="325" t="str">
        <f>SAŽETAK!A1:J1</f>
        <v>IZVJEŠTAJ O IZVRŠENJU FINANCIJSKOG PLANA ELEKTROTEHNIČKE I EKONOMSKE ŠKOLE NOVA GRADIŠKA ZA 2024. GODINU</v>
      </c>
      <c r="B1" s="325"/>
      <c r="C1" s="325"/>
      <c r="D1" s="325"/>
      <c r="E1" s="325"/>
      <c r="F1" s="325"/>
      <c r="G1" s="325"/>
    </row>
    <row r="2" spans="1:7" s="107" customFormat="1" ht="15" customHeight="1" x14ac:dyDescent="0.2">
      <c r="A2" s="325" t="s">
        <v>161</v>
      </c>
      <c r="B2" s="325"/>
      <c r="C2" s="325"/>
      <c r="D2" s="325"/>
      <c r="E2" s="325"/>
      <c r="F2" s="325"/>
      <c r="G2" s="325"/>
    </row>
    <row r="3" spans="1:7" s="106" customFormat="1" ht="15" customHeight="1" x14ac:dyDescent="0.2">
      <c r="A3" s="132"/>
      <c r="B3" s="132"/>
      <c r="C3" s="132"/>
      <c r="D3" s="132"/>
      <c r="E3" s="132"/>
      <c r="F3" s="132"/>
      <c r="G3" s="132"/>
    </row>
    <row r="4" spans="1:7" s="106" customFormat="1" ht="15" customHeight="1" x14ac:dyDescent="0.2">
      <c r="A4" s="326" t="s">
        <v>196</v>
      </c>
      <c r="B4" s="326"/>
      <c r="C4" s="326"/>
      <c r="D4" s="326"/>
      <c r="E4" s="326"/>
      <c r="F4" s="326"/>
      <c r="G4" s="326"/>
    </row>
    <row r="5" spans="1:7" s="106" customFormat="1" ht="15" customHeight="1" x14ac:dyDescent="0.2">
      <c r="A5" s="237"/>
      <c r="B5" s="237"/>
      <c r="C5" s="237"/>
      <c r="D5" s="237"/>
      <c r="E5" s="237"/>
      <c r="F5" s="237"/>
      <c r="G5" s="237"/>
    </row>
    <row r="6" spans="1:7" s="106" customFormat="1" ht="15" customHeight="1" x14ac:dyDescent="0.2">
      <c r="A6" s="326" t="s">
        <v>225</v>
      </c>
      <c r="B6" s="326"/>
      <c r="C6" s="326"/>
      <c r="D6" s="326"/>
      <c r="E6" s="326"/>
      <c r="F6" s="326"/>
      <c r="G6" s="326"/>
    </row>
    <row r="7" spans="1:7" s="106" customFormat="1" ht="15" customHeight="1" x14ac:dyDescent="0.2">
      <c r="A7" s="131"/>
      <c r="B7" s="131"/>
      <c r="C7" s="131"/>
      <c r="D7" s="131"/>
      <c r="E7" s="131"/>
      <c r="F7" s="131"/>
      <c r="G7" s="131"/>
    </row>
    <row r="8" spans="1:7" s="40" customFormat="1" ht="57.6" customHeight="1" x14ac:dyDescent="0.2">
      <c r="A8" s="331" t="s">
        <v>166</v>
      </c>
      <c r="B8" s="332"/>
      <c r="C8" s="129" t="s">
        <v>212</v>
      </c>
      <c r="D8" s="129" t="s">
        <v>229</v>
      </c>
      <c r="E8" s="129" t="s">
        <v>213</v>
      </c>
      <c r="F8" s="129" t="s">
        <v>71</v>
      </c>
      <c r="G8" s="129" t="s">
        <v>71</v>
      </c>
    </row>
    <row r="9" spans="1:7" s="61" customFormat="1" ht="9.9499999999999993" customHeight="1" x14ac:dyDescent="0.15">
      <c r="A9" s="333">
        <v>1</v>
      </c>
      <c r="B9" s="334"/>
      <c r="C9" s="62">
        <v>2</v>
      </c>
      <c r="D9" s="62">
        <v>3</v>
      </c>
      <c r="E9" s="62">
        <v>4</v>
      </c>
      <c r="F9" s="77" t="s">
        <v>101</v>
      </c>
      <c r="G9" s="77" t="s">
        <v>102</v>
      </c>
    </row>
    <row r="10" spans="1:7" s="57" customFormat="1" ht="20.100000000000001" customHeight="1" x14ac:dyDescent="0.2">
      <c r="A10" s="55"/>
      <c r="B10" s="56" t="s">
        <v>177</v>
      </c>
      <c r="C10" s="68">
        <f>C11</f>
        <v>0</v>
      </c>
      <c r="D10" s="68">
        <f t="shared" ref="D10:E11" si="0">D11</f>
        <v>0</v>
      </c>
      <c r="E10" s="68">
        <f t="shared" si="0"/>
        <v>0</v>
      </c>
      <c r="F10" s="82">
        <f t="shared" ref="F10:F11" si="1">IF(C10=0,0,E10/C10*100)</f>
        <v>0</v>
      </c>
      <c r="G10" s="83">
        <f t="shared" ref="G10:G11" si="2">IF(D10=0,0,E10/D10*100)</f>
        <v>0</v>
      </c>
    </row>
    <row r="11" spans="1:7" s="60" customFormat="1" ht="15" customHeight="1" x14ac:dyDescent="0.2">
      <c r="A11" s="63">
        <v>8</v>
      </c>
      <c r="B11" s="64" t="s">
        <v>178</v>
      </c>
      <c r="C11" s="65">
        <f>C12</f>
        <v>0</v>
      </c>
      <c r="D11" s="65">
        <f t="shared" si="0"/>
        <v>0</v>
      </c>
      <c r="E11" s="65">
        <f t="shared" si="0"/>
        <v>0</v>
      </c>
      <c r="F11" s="78">
        <f t="shared" si="1"/>
        <v>0</v>
      </c>
      <c r="G11" s="78">
        <f t="shared" si="2"/>
        <v>0</v>
      </c>
    </row>
    <row r="12" spans="1:7" s="40" customFormat="1" ht="15" customHeight="1" x14ac:dyDescent="0.2">
      <c r="A12" s="89">
        <v>84</v>
      </c>
      <c r="B12" s="90" t="s">
        <v>179</v>
      </c>
      <c r="C12" s="91">
        <v>0</v>
      </c>
      <c r="D12" s="91">
        <v>0</v>
      </c>
      <c r="E12" s="91">
        <v>0</v>
      </c>
      <c r="F12" s="163">
        <f>IF(C12=0,0,E12/C12*100)</f>
        <v>0</v>
      </c>
      <c r="G12" s="79">
        <f>IF(D12=0,0,E12/D12*100)</f>
        <v>0</v>
      </c>
    </row>
    <row r="13" spans="1:7" ht="20.100000000000001" customHeight="1" x14ac:dyDescent="0.2"/>
    <row r="14" spans="1:7" s="57" customFormat="1" ht="20.100000000000001" customHeight="1" x14ac:dyDescent="0.2">
      <c r="A14" s="55"/>
      <c r="B14" s="56" t="s">
        <v>180</v>
      </c>
      <c r="C14" s="68">
        <f>C15</f>
        <v>0</v>
      </c>
      <c r="D14" s="68">
        <f t="shared" ref="D14:E15" si="3">D15</f>
        <v>0</v>
      </c>
      <c r="E14" s="68">
        <f t="shared" si="3"/>
        <v>0</v>
      </c>
      <c r="F14" s="82">
        <f t="shared" ref="F14:F16" si="4">IF(C14=0,0,E14/C14*100)</f>
        <v>0</v>
      </c>
      <c r="G14" s="83">
        <f t="shared" ref="G14:G16" si="5">IF(D14=0,0,E14/D14*100)</f>
        <v>0</v>
      </c>
    </row>
    <row r="15" spans="1:7" s="60" customFormat="1" ht="15" customHeight="1" x14ac:dyDescent="0.2">
      <c r="A15" s="63">
        <v>5</v>
      </c>
      <c r="B15" s="64" t="s">
        <v>181</v>
      </c>
      <c r="C15" s="65">
        <f>C16</f>
        <v>0</v>
      </c>
      <c r="D15" s="65">
        <f t="shared" si="3"/>
        <v>0</v>
      </c>
      <c r="E15" s="65">
        <f t="shared" si="3"/>
        <v>0</v>
      </c>
      <c r="F15" s="78">
        <f t="shared" si="4"/>
        <v>0</v>
      </c>
      <c r="G15" s="78">
        <f t="shared" si="5"/>
        <v>0</v>
      </c>
    </row>
    <row r="16" spans="1:7" s="40" customFormat="1" ht="15" customHeight="1" x14ac:dyDescent="0.2">
      <c r="A16" s="89">
        <v>54</v>
      </c>
      <c r="B16" s="90" t="s">
        <v>182</v>
      </c>
      <c r="C16" s="91">
        <v>0</v>
      </c>
      <c r="D16" s="91">
        <v>0</v>
      </c>
      <c r="E16" s="91">
        <v>0</v>
      </c>
      <c r="F16" s="92">
        <f t="shared" si="4"/>
        <v>0</v>
      </c>
      <c r="G16" s="92">
        <f t="shared" si="5"/>
        <v>0</v>
      </c>
    </row>
    <row r="17" spans="1:7" ht="20.100000000000001" customHeight="1" x14ac:dyDescent="0.2"/>
    <row r="18" spans="1:7" s="106" customFormat="1" ht="15" customHeight="1" x14ac:dyDescent="0.2">
      <c r="A18" s="326" t="s">
        <v>226</v>
      </c>
      <c r="B18" s="326"/>
      <c r="C18" s="326"/>
      <c r="D18" s="326"/>
      <c r="E18" s="326"/>
      <c r="F18" s="326"/>
      <c r="G18" s="326"/>
    </row>
    <row r="19" spans="1:7" s="106" customFormat="1" ht="15" customHeight="1" x14ac:dyDescent="0.2">
      <c r="A19" s="237"/>
      <c r="B19" s="237"/>
      <c r="C19" s="237"/>
      <c r="D19" s="237"/>
      <c r="E19" s="237"/>
      <c r="F19" s="237"/>
      <c r="G19" s="237"/>
    </row>
    <row r="20" spans="1:7" s="40" customFormat="1" ht="57.6" customHeight="1" x14ac:dyDescent="0.2">
      <c r="A20" s="324" t="s">
        <v>166</v>
      </c>
      <c r="B20" s="324"/>
      <c r="C20" s="129" t="s">
        <v>212</v>
      </c>
      <c r="D20" s="129" t="s">
        <v>229</v>
      </c>
      <c r="E20" s="129" t="s">
        <v>213</v>
      </c>
      <c r="F20" s="129" t="s">
        <v>71</v>
      </c>
      <c r="G20" s="129" t="s">
        <v>71</v>
      </c>
    </row>
    <row r="21" spans="1:7" s="61" customFormat="1" ht="9.9499999999999993" customHeight="1" x14ac:dyDescent="0.15">
      <c r="A21" s="323">
        <v>1</v>
      </c>
      <c r="B21" s="323"/>
      <c r="C21" s="62">
        <v>2</v>
      </c>
      <c r="D21" s="62">
        <v>3</v>
      </c>
      <c r="E21" s="62">
        <v>4</v>
      </c>
      <c r="F21" s="77" t="s">
        <v>101</v>
      </c>
      <c r="G21" s="77" t="s">
        <v>102</v>
      </c>
    </row>
    <row r="22" spans="1:7" s="57" customFormat="1" ht="20.100000000000001" customHeight="1" x14ac:dyDescent="0.2">
      <c r="A22" s="270"/>
      <c r="B22" s="271" t="s">
        <v>177</v>
      </c>
      <c r="C22" s="272">
        <f>SUM(C23:C24)</f>
        <v>0</v>
      </c>
      <c r="D22" s="272">
        <f>SUM(D23:D24)</f>
        <v>0</v>
      </c>
      <c r="E22" s="272">
        <f>SUM(E23:E24)</f>
        <v>0</v>
      </c>
      <c r="F22" s="273">
        <f t="shared" ref="F22" si="6">IF(C22=0,0,E22/C22*100)</f>
        <v>0</v>
      </c>
      <c r="G22" s="274">
        <f t="shared" ref="G22" si="7">IF(D22=0,0,E22/D22*100)</f>
        <v>0</v>
      </c>
    </row>
    <row r="23" spans="1:7" s="40" customFormat="1" ht="15" customHeight="1" x14ac:dyDescent="0.2">
      <c r="A23" s="89" t="s">
        <v>199</v>
      </c>
      <c r="B23" s="90" t="s">
        <v>187</v>
      </c>
      <c r="C23" s="91">
        <v>0</v>
      </c>
      <c r="D23" s="91">
        <v>0</v>
      </c>
      <c r="E23" s="91">
        <v>0</v>
      </c>
      <c r="F23" s="163">
        <f>IF(C23=0,0,E23/C23*100)</f>
        <v>0</v>
      </c>
      <c r="G23" s="79">
        <f>IF(D23=0,0,E23/D23*100)</f>
        <v>0</v>
      </c>
    </row>
    <row r="24" spans="1:7" s="40" customFormat="1" ht="15" customHeight="1" x14ac:dyDescent="0.2">
      <c r="A24" s="296" t="s">
        <v>103</v>
      </c>
      <c r="B24" s="297" t="s">
        <v>116</v>
      </c>
      <c r="C24" s="298">
        <v>0</v>
      </c>
      <c r="D24" s="298">
        <v>0</v>
      </c>
      <c r="E24" s="298">
        <v>0</v>
      </c>
      <c r="F24" s="299">
        <f>IF(C24=0,0,E24/C24*100)</f>
        <v>0</v>
      </c>
      <c r="G24" s="300">
        <f>IF(D24=0,0,E24/D24*100)</f>
        <v>0</v>
      </c>
    </row>
    <row r="25" spans="1:7" ht="20.100000000000001" customHeight="1" x14ac:dyDescent="0.2"/>
    <row r="26" spans="1:7" s="57" customFormat="1" ht="20.100000000000001" customHeight="1" x14ac:dyDescent="0.2">
      <c r="A26" s="270"/>
      <c r="B26" s="271" t="s">
        <v>180</v>
      </c>
      <c r="C26" s="272">
        <f>SUM(C27:C28)</f>
        <v>0</v>
      </c>
      <c r="D26" s="272">
        <f>SUM(D27:D28)</f>
        <v>0</v>
      </c>
      <c r="E26" s="272">
        <f>SUM(E27:E28)</f>
        <v>0</v>
      </c>
      <c r="F26" s="273">
        <f t="shared" ref="F26" si="8">IF(C26=0,0,E26/C26*100)</f>
        <v>0</v>
      </c>
      <c r="G26" s="274">
        <f t="shared" ref="G26" si="9">IF(D26=0,0,E26/D26*100)</f>
        <v>0</v>
      </c>
    </row>
    <row r="27" spans="1:7" s="40" customFormat="1" ht="15" customHeight="1" x14ac:dyDescent="0.2">
      <c r="A27" s="89" t="s">
        <v>199</v>
      </c>
      <c r="B27" s="90" t="s">
        <v>187</v>
      </c>
      <c r="C27" s="91">
        <v>0</v>
      </c>
      <c r="D27" s="91">
        <v>0</v>
      </c>
      <c r="E27" s="91">
        <v>0</v>
      </c>
      <c r="F27" s="163">
        <f>IF(C27=0,0,E27/C27*100)</f>
        <v>0</v>
      </c>
      <c r="G27" s="79">
        <f>IF(D27=0,0,E27/D27*100)</f>
        <v>0</v>
      </c>
    </row>
    <row r="28" spans="1:7" s="40" customFormat="1" ht="15" customHeight="1" x14ac:dyDescent="0.2">
      <c r="A28" s="296" t="s">
        <v>103</v>
      </c>
      <c r="B28" s="297" t="s">
        <v>116</v>
      </c>
      <c r="C28" s="298">
        <v>0</v>
      </c>
      <c r="D28" s="298">
        <v>0</v>
      </c>
      <c r="E28" s="298">
        <v>0</v>
      </c>
      <c r="F28" s="299">
        <f>IF(C28=0,0,E28/C28*100)</f>
        <v>0</v>
      </c>
      <c r="G28" s="300">
        <f>IF(D28=0,0,E28/D28*100)</f>
        <v>0</v>
      </c>
    </row>
  </sheetData>
  <sheetProtection algorithmName="SHA-512" hashValue="TjP8ia1yiQ63nrEO62mVAMA5ZX/RUpxDy9uuJvDkn339KJJAST02Xlo5g0i3peeLfOegmAPIUtvH8v+kTlCLlw==" saltValue="W1qHHe7PHai5pQsa9O4BFg==" spinCount="100000" sheet="1" objects="1" scenarios="1" formatCells="0" formatColumns="0" formatRows="0" insertColumns="0" insertRows="0" deleteColumns="0" deleteRows="0"/>
  <mergeCells count="9">
    <mergeCell ref="A18:G18"/>
    <mergeCell ref="A20:B20"/>
    <mergeCell ref="A21:B21"/>
    <mergeCell ref="A1:G1"/>
    <mergeCell ref="A2:G2"/>
    <mergeCell ref="A4:G4"/>
    <mergeCell ref="A8:B8"/>
    <mergeCell ref="A9:B9"/>
    <mergeCell ref="A6:G6"/>
  </mergeCells>
  <pageMargins left="0.39370078740157483" right="0" top="0.39370078740157483" bottom="0.19685039370078741" header="0.31496062992125984" footer="0.31496062992125984"/>
  <pageSetup paperSize="9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84"/>
  <sheetViews>
    <sheetView zoomScaleNormal="100" workbookViewId="0">
      <selection activeCell="D11" sqref="D11"/>
    </sheetView>
  </sheetViews>
  <sheetFormatPr defaultColWidth="9.140625" defaultRowHeight="12.75" x14ac:dyDescent="0.2"/>
  <cols>
    <col min="1" max="1" width="17" style="13" customWidth="1"/>
    <col min="2" max="2" width="40" style="13" customWidth="1"/>
    <col min="3" max="3" width="15.42578125" style="13" customWidth="1"/>
    <col min="4" max="4" width="15.42578125" style="15" customWidth="1"/>
    <col min="5" max="5" width="11.42578125" style="86" customWidth="1"/>
    <col min="6" max="7" width="9.140625" style="2"/>
    <col min="8" max="8" width="11.85546875" style="2" bestFit="1" customWidth="1"/>
    <col min="9" max="16384" width="9.140625" style="2"/>
  </cols>
  <sheetData>
    <row r="1" spans="1:5" s="15" customFormat="1" ht="39.950000000000003" customHeight="1" x14ac:dyDescent="0.2">
      <c r="A1" s="325" t="str">
        <f>SAŽETAK!A1</f>
        <v>IZVJEŠTAJ O IZVRŠENJU FINANCIJSKOG PLANA ELEKTROTEHNIČKE I EKONOMSKE ŠKOLE NOVA GRADIŠKA ZA 2024. GODINU</v>
      </c>
      <c r="B1" s="325"/>
      <c r="C1" s="325"/>
      <c r="D1" s="325"/>
      <c r="E1" s="325"/>
    </row>
    <row r="2" spans="1:5" s="15" customFormat="1" ht="15" customHeight="1" x14ac:dyDescent="0.2">
      <c r="E2" s="86"/>
    </row>
    <row r="3" spans="1:5" s="15" customFormat="1" ht="15" customHeight="1" x14ac:dyDescent="0.2">
      <c r="A3" s="325" t="s">
        <v>183</v>
      </c>
      <c r="B3" s="325"/>
      <c r="C3" s="325"/>
      <c r="D3" s="325"/>
      <c r="E3" s="325"/>
    </row>
    <row r="4" spans="1:5" s="88" customFormat="1" ht="15" customHeight="1" x14ac:dyDescent="0.2">
      <c r="A4" s="337" t="s">
        <v>184</v>
      </c>
      <c r="B4" s="337"/>
      <c r="C4" s="337"/>
      <c r="D4" s="337"/>
      <c r="E4" s="337"/>
    </row>
    <row r="5" spans="1:5" s="88" customFormat="1" ht="15" customHeight="1" x14ac:dyDescent="0.2">
      <c r="A5" s="335"/>
      <c r="B5" s="335"/>
      <c r="C5" s="335"/>
      <c r="D5" s="335"/>
      <c r="E5" s="335"/>
    </row>
    <row r="6" spans="1:5" s="1" customFormat="1" ht="39" customHeight="1" x14ac:dyDescent="0.2">
      <c r="A6" s="324" t="s">
        <v>166</v>
      </c>
      <c r="B6" s="324"/>
      <c r="C6" s="129" t="s">
        <v>229</v>
      </c>
      <c r="D6" s="129" t="s">
        <v>209</v>
      </c>
      <c r="E6" s="149" t="s">
        <v>71</v>
      </c>
    </row>
    <row r="7" spans="1:5" s="18" customFormat="1" ht="9" customHeight="1" x14ac:dyDescent="0.2">
      <c r="A7" s="336">
        <v>1</v>
      </c>
      <c r="B7" s="336"/>
      <c r="C7" s="238">
        <v>2</v>
      </c>
      <c r="D7" s="238">
        <v>3</v>
      </c>
      <c r="E7" s="87" t="s">
        <v>185</v>
      </c>
    </row>
    <row r="8" spans="1:5" s="151" customFormat="1" ht="24.95" customHeight="1" x14ac:dyDescent="0.2">
      <c r="A8" s="240">
        <v>17917</v>
      </c>
      <c r="B8" s="301" t="s">
        <v>189</v>
      </c>
      <c r="C8" s="302">
        <f>C9</f>
        <v>1598938.5799999998</v>
      </c>
      <c r="D8" s="302">
        <f>D9</f>
        <v>1571566.57</v>
      </c>
      <c r="E8" s="303">
        <f t="shared" ref="E8:E15" si="0">IF(C8=0,0,D8/C8*100)</f>
        <v>98.288113731047773</v>
      </c>
    </row>
    <row r="9" spans="1:5" s="151" customFormat="1" ht="15" customHeight="1" x14ac:dyDescent="0.2">
      <c r="A9" s="181"/>
      <c r="B9" s="203" t="s">
        <v>186</v>
      </c>
      <c r="C9" s="182">
        <f>SUM(C10:C15)</f>
        <v>1598938.5799999998</v>
      </c>
      <c r="D9" s="182">
        <f>SUM(D10:D15)</f>
        <v>1571566.57</v>
      </c>
      <c r="E9" s="183">
        <f>IF(C9=0,0,D9/C9*100)</f>
        <v>98.288113731047773</v>
      </c>
    </row>
    <row r="10" spans="1:5" s="150" customFormat="1" ht="15" customHeight="1" x14ac:dyDescent="0.2">
      <c r="A10" s="184">
        <v>1</v>
      </c>
      <c r="B10" s="185" t="s">
        <v>187</v>
      </c>
      <c r="C10" s="186">
        <f>C29+C153+C167</f>
        <v>127642.63</v>
      </c>
      <c r="D10" s="186">
        <f>D29+D153+D167</f>
        <v>124874.12999999998</v>
      </c>
      <c r="E10" s="187">
        <f t="shared" si="0"/>
        <v>97.831053778819793</v>
      </c>
    </row>
    <row r="11" spans="1:5" s="150" customFormat="1" ht="15" customHeight="1" x14ac:dyDescent="0.2">
      <c r="A11" s="184">
        <v>3</v>
      </c>
      <c r="B11" s="185" t="s">
        <v>116</v>
      </c>
      <c r="C11" s="186">
        <f>C63</f>
        <v>73460.429999999993</v>
      </c>
      <c r="D11" s="186">
        <f>D63</f>
        <v>63378.040000000008</v>
      </c>
      <c r="E11" s="187">
        <f t="shared" si="0"/>
        <v>86.275073532784958</v>
      </c>
    </row>
    <row r="12" spans="1:5" s="150" customFormat="1" ht="15" customHeight="1" x14ac:dyDescent="0.2">
      <c r="A12" s="184">
        <v>4</v>
      </c>
      <c r="B12" s="185" t="s">
        <v>117</v>
      </c>
      <c r="C12" s="186">
        <f>C92</f>
        <v>1928.57</v>
      </c>
      <c r="D12" s="186">
        <f>D92</f>
        <v>1918.57</v>
      </c>
      <c r="E12" s="187">
        <f t="shared" si="0"/>
        <v>99.481481097393413</v>
      </c>
    </row>
    <row r="13" spans="1:5" s="150" customFormat="1" ht="15" customHeight="1" x14ac:dyDescent="0.2">
      <c r="A13" s="184">
        <v>5</v>
      </c>
      <c r="B13" s="185" t="s">
        <v>188</v>
      </c>
      <c r="C13" s="186">
        <f>C19+C105+C158+C176</f>
        <v>1388397.73</v>
      </c>
      <c r="D13" s="186">
        <f>D19+D105+D158+D176</f>
        <v>1378151.76</v>
      </c>
      <c r="E13" s="187">
        <f t="shared" si="0"/>
        <v>99.262029188134733</v>
      </c>
    </row>
    <row r="14" spans="1:5" s="150" customFormat="1" ht="15" customHeight="1" x14ac:dyDescent="0.2">
      <c r="A14" s="184">
        <v>6</v>
      </c>
      <c r="B14" s="185" t="s">
        <v>118</v>
      </c>
      <c r="C14" s="186">
        <f>C134</f>
        <v>7509.2199999999993</v>
      </c>
      <c r="D14" s="186">
        <f>D134</f>
        <v>3244.07</v>
      </c>
      <c r="E14" s="187">
        <f t="shared" si="0"/>
        <v>43.201158043045758</v>
      </c>
    </row>
    <row r="15" spans="1:5" s="150" customFormat="1" ht="15" customHeight="1" x14ac:dyDescent="0.2">
      <c r="A15" s="184">
        <v>7</v>
      </c>
      <c r="B15" s="185" t="s">
        <v>82</v>
      </c>
      <c r="C15" s="186">
        <f>C146</f>
        <v>0</v>
      </c>
      <c r="D15" s="186">
        <f>D146</f>
        <v>0</v>
      </c>
      <c r="E15" s="187">
        <f t="shared" si="0"/>
        <v>0</v>
      </c>
    </row>
    <row r="16" spans="1:5" s="150" customFormat="1" ht="4.5" customHeight="1" x14ac:dyDescent="0.2">
      <c r="A16" s="184"/>
      <c r="B16" s="188"/>
      <c r="C16" s="188"/>
      <c r="D16" s="188"/>
      <c r="E16" s="189"/>
    </row>
    <row r="17" spans="1:8" s="1" customFormat="1" ht="15" customHeight="1" x14ac:dyDescent="0.2">
      <c r="A17" s="251" t="s">
        <v>119</v>
      </c>
      <c r="B17" s="252" t="s">
        <v>120</v>
      </c>
      <c r="C17" s="253">
        <f>C18+C28+C62+C152+C166</f>
        <v>1598938.58</v>
      </c>
      <c r="D17" s="253">
        <f>D18+D28+D62+D152+D166</f>
        <v>1571566.5700000003</v>
      </c>
      <c r="E17" s="254">
        <f t="shared" ref="E17:E68" si="1">IF(C17=0,0,D17/C17*100)</f>
        <v>98.288113731047773</v>
      </c>
    </row>
    <row r="18" spans="1:8" s="1" customFormat="1" ht="15" customHeight="1" x14ac:dyDescent="0.2">
      <c r="A18" s="241" t="s">
        <v>122</v>
      </c>
      <c r="B18" s="242" t="s">
        <v>121</v>
      </c>
      <c r="C18" s="243">
        <f>C19</f>
        <v>1352200</v>
      </c>
      <c r="D18" s="243">
        <f>D19</f>
        <v>1347117.08</v>
      </c>
      <c r="E18" s="244">
        <f t="shared" si="1"/>
        <v>99.624099985209284</v>
      </c>
    </row>
    <row r="19" spans="1:8" s="259" customFormat="1" ht="15" customHeight="1" x14ac:dyDescent="0.2">
      <c r="A19" s="255" t="s">
        <v>123</v>
      </c>
      <c r="B19" s="256" t="s">
        <v>202</v>
      </c>
      <c r="C19" s="257">
        <f>C20+C26</f>
        <v>1352200</v>
      </c>
      <c r="D19" s="257">
        <f>D20+D26</f>
        <v>1347117.08</v>
      </c>
      <c r="E19" s="258">
        <f t="shared" si="1"/>
        <v>99.624099985209284</v>
      </c>
      <c r="H19" s="260"/>
    </row>
    <row r="20" spans="1:8" s="8" customFormat="1" ht="15" customHeight="1" x14ac:dyDescent="0.2">
      <c r="A20" s="29">
        <v>31</v>
      </c>
      <c r="B20" s="35" t="s">
        <v>86</v>
      </c>
      <c r="C20" s="31">
        <v>1352200</v>
      </c>
      <c r="D20" s="31">
        <f>SUM(D21:D25)</f>
        <v>1347117.08</v>
      </c>
      <c r="E20" s="190">
        <f t="shared" si="1"/>
        <v>99.624099985209284</v>
      </c>
    </row>
    <row r="21" spans="1:8" s="9" customFormat="1" ht="15" customHeight="1" x14ac:dyDescent="0.2">
      <c r="A21" s="10">
        <v>3111</v>
      </c>
      <c r="B21" s="36" t="s">
        <v>76</v>
      </c>
      <c r="C21" s="32"/>
      <c r="D21" s="32">
        <v>1089450.3600000001</v>
      </c>
      <c r="E21" s="191"/>
    </row>
    <row r="22" spans="1:8" s="9" customFormat="1" ht="15" customHeight="1" x14ac:dyDescent="0.2">
      <c r="A22" s="10">
        <v>3113</v>
      </c>
      <c r="B22" s="36" t="s">
        <v>53</v>
      </c>
      <c r="C22" s="32"/>
      <c r="D22" s="32">
        <v>36354.879999999997</v>
      </c>
      <c r="E22" s="191"/>
    </row>
    <row r="23" spans="1:8" s="9" customFormat="1" ht="15" customHeight="1" x14ac:dyDescent="0.2">
      <c r="A23" s="10">
        <v>3114</v>
      </c>
      <c r="B23" s="36" t="s">
        <v>100</v>
      </c>
      <c r="C23" s="32"/>
      <c r="D23" s="32">
        <v>729.12</v>
      </c>
      <c r="E23" s="191"/>
    </row>
    <row r="24" spans="1:8" s="9" customFormat="1" ht="15" customHeight="1" x14ac:dyDescent="0.2">
      <c r="A24" s="10">
        <v>3121</v>
      </c>
      <c r="B24" s="36" t="s">
        <v>61</v>
      </c>
      <c r="C24" s="32"/>
      <c r="D24" s="32">
        <v>44013.13</v>
      </c>
      <c r="E24" s="191"/>
    </row>
    <row r="25" spans="1:8" s="9" customFormat="1" ht="15" customHeight="1" x14ac:dyDescent="0.2">
      <c r="A25" s="10">
        <v>3132</v>
      </c>
      <c r="B25" s="36" t="s">
        <v>77</v>
      </c>
      <c r="C25" s="32"/>
      <c r="D25" s="32">
        <v>176569.59</v>
      </c>
      <c r="E25" s="191"/>
    </row>
    <row r="26" spans="1:8" s="8" customFormat="1" ht="15" customHeight="1" x14ac:dyDescent="0.2">
      <c r="A26" s="29">
        <v>32</v>
      </c>
      <c r="B26" s="35" t="s">
        <v>87</v>
      </c>
      <c r="C26" s="31">
        <v>0</v>
      </c>
      <c r="D26" s="31">
        <f>D27</f>
        <v>0</v>
      </c>
      <c r="E26" s="190">
        <f t="shared" si="1"/>
        <v>0</v>
      </c>
    </row>
    <row r="27" spans="1:8" s="9" customFormat="1" ht="15" customHeight="1" x14ac:dyDescent="0.2">
      <c r="A27" s="10">
        <v>3295</v>
      </c>
      <c r="B27" s="36" t="s">
        <v>41</v>
      </c>
      <c r="C27" s="32"/>
      <c r="D27" s="32">
        <v>0</v>
      </c>
      <c r="E27" s="191"/>
    </row>
    <row r="28" spans="1:8" s="15" customFormat="1" ht="24.95" customHeight="1" x14ac:dyDescent="0.2">
      <c r="A28" s="241" t="s">
        <v>127</v>
      </c>
      <c r="B28" s="242" t="s">
        <v>126</v>
      </c>
      <c r="C28" s="245">
        <f>C29</f>
        <v>119000</v>
      </c>
      <c r="D28" s="245">
        <f>D29</f>
        <v>116306.28999999998</v>
      </c>
      <c r="E28" s="246">
        <f t="shared" si="1"/>
        <v>97.736378151260482</v>
      </c>
    </row>
    <row r="29" spans="1:8" s="1" customFormat="1" ht="15" customHeight="1" x14ac:dyDescent="0.2">
      <c r="A29" s="261" t="s">
        <v>201</v>
      </c>
      <c r="B29" s="262" t="s">
        <v>124</v>
      </c>
      <c r="C29" s="263">
        <f>C30+C32+C58</f>
        <v>119000</v>
      </c>
      <c r="D29" s="263">
        <f>D30+D32+D58</f>
        <v>116306.28999999998</v>
      </c>
      <c r="E29" s="264">
        <f t="shared" si="1"/>
        <v>97.736378151260482</v>
      </c>
    </row>
    <row r="30" spans="1:8" s="8" customFormat="1" ht="15" customHeight="1" x14ac:dyDescent="0.2">
      <c r="A30" s="29">
        <v>31</v>
      </c>
      <c r="B30" s="35" t="s">
        <v>86</v>
      </c>
      <c r="C30" s="20">
        <v>530.9</v>
      </c>
      <c r="D30" s="20">
        <f>D31</f>
        <v>530.9</v>
      </c>
      <c r="E30" s="192">
        <f t="shared" si="1"/>
        <v>100</v>
      </c>
    </row>
    <row r="31" spans="1:8" s="9" customFormat="1" ht="15" customHeight="1" x14ac:dyDescent="0.2">
      <c r="A31" s="10">
        <v>3121</v>
      </c>
      <c r="B31" s="36" t="s">
        <v>61</v>
      </c>
      <c r="C31" s="14"/>
      <c r="D31" s="14">
        <v>530.9</v>
      </c>
      <c r="E31" s="193"/>
    </row>
    <row r="32" spans="1:8" s="3" customFormat="1" ht="15" customHeight="1" x14ac:dyDescent="0.2">
      <c r="A32" s="19">
        <v>32</v>
      </c>
      <c r="B32" s="35" t="s">
        <v>87</v>
      </c>
      <c r="C32" s="31">
        <v>118454.1</v>
      </c>
      <c r="D32" s="20">
        <f>SUM(D33:D57)</f>
        <v>115768.95999999999</v>
      </c>
      <c r="E32" s="192">
        <f t="shared" si="1"/>
        <v>97.733181038056088</v>
      </c>
      <c r="F32" s="212"/>
    </row>
    <row r="33" spans="1:5" s="5" customFormat="1" ht="15" customHeight="1" x14ac:dyDescent="0.2">
      <c r="A33" s="4" t="s">
        <v>0</v>
      </c>
      <c r="B33" s="12" t="s">
        <v>1</v>
      </c>
      <c r="C33" s="14"/>
      <c r="D33" s="14">
        <v>4759.93</v>
      </c>
      <c r="E33" s="193"/>
    </row>
    <row r="34" spans="1:5" s="5" customFormat="1" ht="15" customHeight="1" x14ac:dyDescent="0.2">
      <c r="A34" s="4" t="s">
        <v>2</v>
      </c>
      <c r="B34" s="12" t="s">
        <v>3</v>
      </c>
      <c r="C34" s="14"/>
      <c r="D34" s="14">
        <v>33814.300000000003</v>
      </c>
      <c r="E34" s="193"/>
    </row>
    <row r="35" spans="1:5" s="5" customFormat="1" ht="15" customHeight="1" x14ac:dyDescent="0.2">
      <c r="A35" s="4" t="s">
        <v>4</v>
      </c>
      <c r="B35" s="12" t="s">
        <v>5</v>
      </c>
      <c r="C35" s="14"/>
      <c r="D35" s="14">
        <v>1003.6</v>
      </c>
      <c r="E35" s="193"/>
    </row>
    <row r="36" spans="1:5" s="5" customFormat="1" ht="15" customHeight="1" x14ac:dyDescent="0.2">
      <c r="A36" s="4" t="s">
        <v>6</v>
      </c>
      <c r="B36" s="12" t="s">
        <v>7</v>
      </c>
      <c r="C36" s="14"/>
      <c r="D36" s="14">
        <v>0</v>
      </c>
      <c r="E36" s="193"/>
    </row>
    <row r="37" spans="1:5" s="5" customFormat="1" ht="15" customHeight="1" x14ac:dyDescent="0.2">
      <c r="A37" s="4" t="s">
        <v>8</v>
      </c>
      <c r="B37" s="12" t="s">
        <v>9</v>
      </c>
      <c r="C37" s="14"/>
      <c r="D37" s="14">
        <v>17717.32</v>
      </c>
      <c r="E37" s="193"/>
    </row>
    <row r="38" spans="1:5" s="5" customFormat="1" ht="15" customHeight="1" x14ac:dyDescent="0.2">
      <c r="A38" s="11">
        <v>3222</v>
      </c>
      <c r="B38" s="12" t="s">
        <v>62</v>
      </c>
      <c r="C38" s="14"/>
      <c r="D38" s="14">
        <v>201.24</v>
      </c>
      <c r="E38" s="193"/>
    </row>
    <row r="39" spans="1:5" s="5" customFormat="1" ht="15" customHeight="1" x14ac:dyDescent="0.2">
      <c r="A39" s="4" t="s">
        <v>10</v>
      </c>
      <c r="B39" s="12" t="s">
        <v>11</v>
      </c>
      <c r="C39" s="14"/>
      <c r="D39" s="14">
        <v>23316.78</v>
      </c>
      <c r="E39" s="193"/>
    </row>
    <row r="40" spans="1:5" s="5" customFormat="1" ht="15" customHeight="1" x14ac:dyDescent="0.2">
      <c r="A40" s="11">
        <v>3224</v>
      </c>
      <c r="B40" s="23" t="s">
        <v>13</v>
      </c>
      <c r="C40" s="14"/>
      <c r="D40" s="14">
        <v>2862.43</v>
      </c>
      <c r="E40" s="193"/>
    </row>
    <row r="41" spans="1:5" s="5" customFormat="1" ht="15" customHeight="1" x14ac:dyDescent="0.2">
      <c r="A41" s="4" t="s">
        <v>14</v>
      </c>
      <c r="B41" s="12" t="s">
        <v>15</v>
      </c>
      <c r="C41" s="14"/>
      <c r="D41" s="14">
        <v>3601.2</v>
      </c>
      <c r="E41" s="193"/>
    </row>
    <row r="42" spans="1:5" s="5" customFormat="1" ht="15" customHeight="1" x14ac:dyDescent="0.2">
      <c r="A42" s="11">
        <v>3227</v>
      </c>
      <c r="B42" s="12" t="s">
        <v>97</v>
      </c>
      <c r="C42" s="14"/>
      <c r="D42" s="14">
        <v>0</v>
      </c>
      <c r="E42" s="193"/>
    </row>
    <row r="43" spans="1:5" s="5" customFormat="1" ht="15" customHeight="1" x14ac:dyDescent="0.2">
      <c r="A43" s="4" t="s">
        <v>16</v>
      </c>
      <c r="B43" s="12" t="s">
        <v>17</v>
      </c>
      <c r="C43" s="14"/>
      <c r="D43" s="14">
        <v>1656.46</v>
      </c>
      <c r="E43" s="193"/>
    </row>
    <row r="44" spans="1:5" s="5" customFormat="1" ht="15" customHeight="1" x14ac:dyDescent="0.2">
      <c r="A44" s="11">
        <v>3232</v>
      </c>
      <c r="B44" s="12" t="s">
        <v>19</v>
      </c>
      <c r="C44" s="14"/>
      <c r="D44" s="14">
        <v>275</v>
      </c>
      <c r="E44" s="193"/>
    </row>
    <row r="45" spans="1:5" s="5" customFormat="1" ht="15" customHeight="1" x14ac:dyDescent="0.2">
      <c r="A45" s="4" t="s">
        <v>20</v>
      </c>
      <c r="B45" s="12" t="s">
        <v>21</v>
      </c>
      <c r="C45" s="14"/>
      <c r="D45" s="14">
        <v>0</v>
      </c>
      <c r="E45" s="193"/>
    </row>
    <row r="46" spans="1:5" s="5" customFormat="1" ht="15" customHeight="1" x14ac:dyDescent="0.2">
      <c r="A46" s="4" t="s">
        <v>22</v>
      </c>
      <c r="B46" s="12" t="s">
        <v>23</v>
      </c>
      <c r="C46" s="14"/>
      <c r="D46" s="14">
        <v>15934.42</v>
      </c>
      <c r="E46" s="193"/>
    </row>
    <row r="47" spans="1:5" s="5" customFormat="1" ht="15" customHeight="1" x14ac:dyDescent="0.2">
      <c r="A47" s="11">
        <v>3235</v>
      </c>
      <c r="B47" s="12" t="s">
        <v>63</v>
      </c>
      <c r="C47" s="14"/>
      <c r="D47" s="14">
        <v>20</v>
      </c>
      <c r="E47" s="193"/>
    </row>
    <row r="48" spans="1:5" s="5" customFormat="1" ht="15" customHeight="1" x14ac:dyDescent="0.2">
      <c r="A48" s="4" t="s">
        <v>24</v>
      </c>
      <c r="B48" s="12" t="s">
        <v>25</v>
      </c>
      <c r="C48" s="14"/>
      <c r="D48" s="14">
        <v>3745.8</v>
      </c>
      <c r="E48" s="193"/>
    </row>
    <row r="49" spans="1:5" s="5" customFormat="1" ht="15" customHeight="1" x14ac:dyDescent="0.2">
      <c r="A49" s="4" t="s">
        <v>26</v>
      </c>
      <c r="B49" s="12" t="s">
        <v>27</v>
      </c>
      <c r="C49" s="14"/>
      <c r="D49" s="14">
        <v>0</v>
      </c>
      <c r="E49" s="193"/>
    </row>
    <row r="50" spans="1:5" s="5" customFormat="1" ht="15" customHeight="1" x14ac:dyDescent="0.2">
      <c r="A50" s="4" t="s">
        <v>28</v>
      </c>
      <c r="B50" s="12" t="s">
        <v>29</v>
      </c>
      <c r="C50" s="14"/>
      <c r="D50" s="14">
        <v>869.46</v>
      </c>
      <c r="E50" s="193"/>
    </row>
    <row r="51" spans="1:5" s="5" customFormat="1" ht="15" customHeight="1" x14ac:dyDescent="0.2">
      <c r="A51" s="4" t="s">
        <v>30</v>
      </c>
      <c r="B51" s="12" t="s">
        <v>31</v>
      </c>
      <c r="C51" s="14"/>
      <c r="D51" s="14">
        <v>3910.66</v>
      </c>
      <c r="E51" s="193"/>
    </row>
    <row r="52" spans="1:5" s="5" customFormat="1" ht="15" customHeight="1" x14ac:dyDescent="0.2">
      <c r="A52" s="4" t="s">
        <v>32</v>
      </c>
      <c r="B52" s="12" t="s">
        <v>33</v>
      </c>
      <c r="C52" s="14"/>
      <c r="D52" s="14">
        <v>130</v>
      </c>
      <c r="E52" s="193"/>
    </row>
    <row r="53" spans="1:5" s="5" customFormat="1" ht="15" customHeight="1" x14ac:dyDescent="0.2">
      <c r="A53" s="4" t="s">
        <v>34</v>
      </c>
      <c r="B53" s="12" t="s">
        <v>35</v>
      </c>
      <c r="C53" s="14"/>
      <c r="D53" s="14">
        <v>0</v>
      </c>
      <c r="E53" s="193"/>
    </row>
    <row r="54" spans="1:5" s="5" customFormat="1" ht="15" customHeight="1" x14ac:dyDescent="0.2">
      <c r="A54" s="4" t="s">
        <v>36</v>
      </c>
      <c r="B54" s="12" t="s">
        <v>37</v>
      </c>
      <c r="C54" s="14"/>
      <c r="D54" s="14">
        <v>259.04000000000002</v>
      </c>
      <c r="E54" s="193"/>
    </row>
    <row r="55" spans="1:5" s="5" customFormat="1" ht="15" customHeight="1" x14ac:dyDescent="0.2">
      <c r="A55" s="4" t="s">
        <v>38</v>
      </c>
      <c r="B55" s="12" t="s">
        <v>39</v>
      </c>
      <c r="C55" s="14"/>
      <c r="D55" s="14">
        <v>45</v>
      </c>
      <c r="E55" s="193"/>
    </row>
    <row r="56" spans="1:5" s="5" customFormat="1" ht="15" customHeight="1" x14ac:dyDescent="0.2">
      <c r="A56" s="4" t="s">
        <v>40</v>
      </c>
      <c r="B56" s="12" t="s">
        <v>41</v>
      </c>
      <c r="C56" s="14"/>
      <c r="D56" s="14">
        <v>339.84</v>
      </c>
      <c r="E56" s="193"/>
    </row>
    <row r="57" spans="1:5" s="5" customFormat="1" ht="15" customHeight="1" x14ac:dyDescent="0.2">
      <c r="A57" s="4" t="s">
        <v>42</v>
      </c>
      <c r="B57" s="12" t="s">
        <v>43</v>
      </c>
      <c r="C57" s="14"/>
      <c r="D57" s="14">
        <v>1306.48</v>
      </c>
      <c r="E57" s="193"/>
    </row>
    <row r="58" spans="1:5" s="22" customFormat="1" ht="15" customHeight="1" x14ac:dyDescent="0.2">
      <c r="A58" s="19">
        <v>34</v>
      </c>
      <c r="B58" s="37" t="s">
        <v>125</v>
      </c>
      <c r="C58" s="21">
        <v>15</v>
      </c>
      <c r="D58" s="21">
        <f>SUM(D59:D61)</f>
        <v>6.43</v>
      </c>
      <c r="E58" s="194">
        <f t="shared" si="1"/>
        <v>42.866666666666667</v>
      </c>
    </row>
    <row r="59" spans="1:5" s="5" customFormat="1" ht="15" customHeight="1" x14ac:dyDescent="0.2">
      <c r="A59" s="4" t="s">
        <v>44</v>
      </c>
      <c r="B59" s="12" t="s">
        <v>45</v>
      </c>
      <c r="C59" s="14"/>
      <c r="D59" s="14">
        <v>1.1000000000000001</v>
      </c>
      <c r="E59" s="193"/>
    </row>
    <row r="60" spans="1:5" s="5" customFormat="1" ht="15" customHeight="1" x14ac:dyDescent="0.2">
      <c r="A60" s="4" t="s">
        <v>46</v>
      </c>
      <c r="B60" s="12" t="s">
        <v>47</v>
      </c>
      <c r="C60" s="14"/>
      <c r="D60" s="14">
        <v>5.33</v>
      </c>
      <c r="E60" s="193"/>
    </row>
    <row r="61" spans="1:5" s="5" customFormat="1" ht="15" customHeight="1" x14ac:dyDescent="0.2">
      <c r="A61" s="11">
        <v>3434</v>
      </c>
      <c r="B61" s="12" t="s">
        <v>54</v>
      </c>
      <c r="C61" s="14"/>
      <c r="D61" s="14">
        <v>0</v>
      </c>
      <c r="E61" s="193"/>
    </row>
    <row r="62" spans="1:5" s="27" customFormat="1" ht="24.95" customHeight="1" x14ac:dyDescent="0.2">
      <c r="A62" s="247" t="s">
        <v>128</v>
      </c>
      <c r="B62" s="248" t="s">
        <v>129</v>
      </c>
      <c r="C62" s="249">
        <f>C63+C92+C105+C134+C146+G157</f>
        <v>99605.459999999992</v>
      </c>
      <c r="D62" s="249">
        <f>D63+D92+D105+D134+D146</f>
        <v>80084.87000000001</v>
      </c>
      <c r="E62" s="250">
        <f t="shared" si="1"/>
        <v>80.402088399571696</v>
      </c>
    </row>
    <row r="63" spans="1:5" s="27" customFormat="1" ht="15" customHeight="1" x14ac:dyDescent="0.2">
      <c r="A63" s="265" t="s">
        <v>130</v>
      </c>
      <c r="B63" s="266" t="s">
        <v>203</v>
      </c>
      <c r="C63" s="267">
        <f>C64+C68+C84</f>
        <v>73460.429999999993</v>
      </c>
      <c r="D63" s="267">
        <f>D64+D68+D84</f>
        <v>63378.040000000008</v>
      </c>
      <c r="E63" s="268">
        <f t="shared" si="1"/>
        <v>86.275073532784958</v>
      </c>
    </row>
    <row r="64" spans="1:5" s="3" customFormat="1" ht="15" customHeight="1" x14ac:dyDescent="0.2">
      <c r="A64" s="19">
        <v>31</v>
      </c>
      <c r="B64" s="34" t="s">
        <v>86</v>
      </c>
      <c r="C64" s="21">
        <v>5077.5</v>
      </c>
      <c r="D64" s="21">
        <f>SUM(D65:D67)</f>
        <v>5004.84</v>
      </c>
      <c r="E64" s="194">
        <f t="shared" si="1"/>
        <v>98.568980797636641</v>
      </c>
    </row>
    <row r="65" spans="1:5" s="9" customFormat="1" ht="15" customHeight="1" x14ac:dyDescent="0.2">
      <c r="A65" s="4" t="s">
        <v>52</v>
      </c>
      <c r="B65" s="12" t="s">
        <v>53</v>
      </c>
      <c r="C65" s="14"/>
      <c r="D65" s="14">
        <v>3667.67</v>
      </c>
      <c r="E65" s="193"/>
    </row>
    <row r="66" spans="1:5" s="9" customFormat="1" ht="15" customHeight="1" x14ac:dyDescent="0.2">
      <c r="A66" s="10">
        <v>3121</v>
      </c>
      <c r="B66" s="36" t="s">
        <v>61</v>
      </c>
      <c r="C66" s="14"/>
      <c r="D66" s="14">
        <v>732</v>
      </c>
      <c r="E66" s="193"/>
    </row>
    <row r="67" spans="1:5" s="9" customFormat="1" ht="15" customHeight="1" x14ac:dyDescent="0.2">
      <c r="A67" s="11">
        <v>3132</v>
      </c>
      <c r="B67" s="36" t="s">
        <v>77</v>
      </c>
      <c r="C67" s="14"/>
      <c r="D67" s="14">
        <v>605.16999999999996</v>
      </c>
      <c r="E67" s="193"/>
    </row>
    <row r="68" spans="1:5" s="3" customFormat="1" ht="15" customHeight="1" x14ac:dyDescent="0.2">
      <c r="A68" s="19">
        <v>32</v>
      </c>
      <c r="B68" s="34" t="s">
        <v>87</v>
      </c>
      <c r="C68" s="28">
        <v>46182.93</v>
      </c>
      <c r="D68" s="28">
        <f>SUM(D69:D83)</f>
        <v>43434.12</v>
      </c>
      <c r="E68" s="195">
        <f t="shared" si="1"/>
        <v>94.047995655537662</v>
      </c>
    </row>
    <row r="69" spans="1:5" s="6" customFormat="1" ht="15" customHeight="1" x14ac:dyDescent="0.2">
      <c r="A69" s="4" t="s">
        <v>0</v>
      </c>
      <c r="B69" s="12" t="s">
        <v>1</v>
      </c>
      <c r="C69" s="14"/>
      <c r="D69" s="14">
        <v>0</v>
      </c>
      <c r="E69" s="193"/>
    </row>
    <row r="70" spans="1:5" s="6" customFormat="1" ht="15" customHeight="1" x14ac:dyDescent="0.2">
      <c r="A70" s="11">
        <v>3212</v>
      </c>
      <c r="B70" s="12" t="s">
        <v>3</v>
      </c>
      <c r="C70" s="14"/>
      <c r="D70" s="14">
        <v>175.66</v>
      </c>
      <c r="E70" s="193"/>
    </row>
    <row r="71" spans="1:5" s="9" customFormat="1" ht="15" customHeight="1" x14ac:dyDescent="0.2">
      <c r="A71" s="4" t="s">
        <v>8</v>
      </c>
      <c r="B71" s="12" t="s">
        <v>9</v>
      </c>
      <c r="C71" s="14"/>
      <c r="D71" s="14">
        <v>0</v>
      </c>
      <c r="E71" s="193"/>
    </row>
    <row r="72" spans="1:5" s="9" customFormat="1" ht="15" customHeight="1" x14ac:dyDescent="0.2">
      <c r="A72" s="11">
        <v>3222</v>
      </c>
      <c r="B72" s="12" t="s">
        <v>62</v>
      </c>
      <c r="C72" s="14"/>
      <c r="D72" s="14">
        <v>1950.45</v>
      </c>
      <c r="E72" s="193"/>
    </row>
    <row r="73" spans="1:5" s="9" customFormat="1" ht="15" customHeight="1" x14ac:dyDescent="0.2">
      <c r="A73" s="4" t="s">
        <v>10</v>
      </c>
      <c r="B73" s="12" t="s">
        <v>11</v>
      </c>
      <c r="C73" s="14"/>
      <c r="D73" s="14">
        <v>580.23</v>
      </c>
      <c r="E73" s="193"/>
    </row>
    <row r="74" spans="1:5" s="9" customFormat="1" ht="15" customHeight="1" x14ac:dyDescent="0.2">
      <c r="A74" s="4" t="s">
        <v>12</v>
      </c>
      <c r="B74" s="12" t="s">
        <v>13</v>
      </c>
      <c r="C74" s="14"/>
      <c r="D74" s="14">
        <v>725.57</v>
      </c>
      <c r="E74" s="193"/>
    </row>
    <row r="75" spans="1:5" s="9" customFormat="1" ht="15" customHeight="1" x14ac:dyDescent="0.2">
      <c r="A75" s="4" t="s">
        <v>14</v>
      </c>
      <c r="B75" s="12" t="s">
        <v>15</v>
      </c>
      <c r="C75" s="14"/>
      <c r="D75" s="14">
        <v>815.25</v>
      </c>
      <c r="E75" s="193"/>
    </row>
    <row r="76" spans="1:5" s="9" customFormat="1" ht="15" customHeight="1" x14ac:dyDescent="0.2">
      <c r="A76" s="11">
        <v>3231</v>
      </c>
      <c r="B76" s="12" t="s">
        <v>17</v>
      </c>
      <c r="C76" s="14"/>
      <c r="D76" s="14">
        <v>837.81</v>
      </c>
      <c r="E76" s="196"/>
    </row>
    <row r="77" spans="1:5" s="9" customFormat="1" ht="15" customHeight="1" x14ac:dyDescent="0.2">
      <c r="A77" s="4" t="s">
        <v>18</v>
      </c>
      <c r="B77" s="12" t="s">
        <v>19</v>
      </c>
      <c r="C77" s="14"/>
      <c r="D77" s="14">
        <v>1312.45</v>
      </c>
      <c r="E77" s="193"/>
    </row>
    <row r="78" spans="1:5" s="9" customFormat="1" ht="15" customHeight="1" x14ac:dyDescent="0.2">
      <c r="A78" s="4" t="s">
        <v>22</v>
      </c>
      <c r="B78" s="12" t="s">
        <v>23</v>
      </c>
      <c r="C78" s="14"/>
      <c r="D78" s="14">
        <v>0</v>
      </c>
      <c r="E78" s="193"/>
    </row>
    <row r="79" spans="1:5" s="9" customFormat="1" ht="15" customHeight="1" x14ac:dyDescent="0.2">
      <c r="A79" s="11">
        <v>3235</v>
      </c>
      <c r="B79" s="12" t="s">
        <v>63</v>
      </c>
      <c r="C79" s="14"/>
      <c r="D79" s="14">
        <v>300</v>
      </c>
      <c r="E79" s="193"/>
    </row>
    <row r="80" spans="1:5" s="9" customFormat="1" ht="15" customHeight="1" x14ac:dyDescent="0.2">
      <c r="A80" s="11">
        <v>3237</v>
      </c>
      <c r="B80" s="12" t="s">
        <v>27</v>
      </c>
      <c r="C80" s="14"/>
      <c r="D80" s="14">
        <v>0</v>
      </c>
      <c r="E80" s="193"/>
    </row>
    <row r="81" spans="1:5" s="9" customFormat="1" ht="15" customHeight="1" x14ac:dyDescent="0.2">
      <c r="A81" s="4" t="s">
        <v>30</v>
      </c>
      <c r="B81" s="12" t="s">
        <v>31</v>
      </c>
      <c r="C81" s="14"/>
      <c r="D81" s="14">
        <v>0</v>
      </c>
      <c r="E81" s="193"/>
    </row>
    <row r="82" spans="1:5" s="9" customFormat="1" ht="15" customHeight="1" x14ac:dyDescent="0.2">
      <c r="A82" s="4" t="s">
        <v>36</v>
      </c>
      <c r="B82" s="23" t="s">
        <v>37</v>
      </c>
      <c r="C82" s="14"/>
      <c r="D82" s="14">
        <v>2892.37</v>
      </c>
      <c r="E82" s="193"/>
    </row>
    <row r="83" spans="1:5" s="9" customFormat="1" ht="15" customHeight="1" x14ac:dyDescent="0.2">
      <c r="A83" s="4" t="s">
        <v>42</v>
      </c>
      <c r="B83" s="12" t="s">
        <v>43</v>
      </c>
      <c r="C83" s="14"/>
      <c r="D83" s="14">
        <v>33844.33</v>
      </c>
      <c r="E83" s="193"/>
    </row>
    <row r="84" spans="1:5" s="22" customFormat="1" ht="15" customHeight="1" x14ac:dyDescent="0.2">
      <c r="A84" s="30">
        <v>42</v>
      </c>
      <c r="B84" s="33" t="s">
        <v>133</v>
      </c>
      <c r="C84" s="21">
        <v>22200</v>
      </c>
      <c r="D84" s="38">
        <f>SUM(D85:D91)</f>
        <v>14939.08</v>
      </c>
      <c r="E84" s="197">
        <f t="shared" ref="E84:E147" si="2">IF(C84=0,0,D84/C84*100)</f>
        <v>67.293153153153156</v>
      </c>
    </row>
    <row r="85" spans="1:5" s="9" customFormat="1" ht="15" customHeight="1" x14ac:dyDescent="0.2">
      <c r="A85" s="24" t="s">
        <v>55</v>
      </c>
      <c r="B85" s="12" t="s">
        <v>56</v>
      </c>
      <c r="C85" s="14"/>
      <c r="D85" s="14">
        <v>10199.959999999999</v>
      </c>
      <c r="E85" s="193"/>
    </row>
    <row r="86" spans="1:5" s="9" customFormat="1" ht="15" customHeight="1" x14ac:dyDescent="0.2">
      <c r="A86" s="24">
        <v>4222</v>
      </c>
      <c r="B86" s="12" t="s">
        <v>67</v>
      </c>
      <c r="C86" s="14"/>
      <c r="D86" s="14">
        <v>662.5</v>
      </c>
      <c r="E86" s="193"/>
    </row>
    <row r="87" spans="1:5" s="9" customFormat="1" ht="15" customHeight="1" x14ac:dyDescent="0.2">
      <c r="A87" s="24">
        <v>4223</v>
      </c>
      <c r="B87" s="12" t="s">
        <v>68</v>
      </c>
      <c r="C87" s="14"/>
      <c r="D87" s="14">
        <v>2950</v>
      </c>
      <c r="E87" s="193"/>
    </row>
    <row r="88" spans="1:5" s="9" customFormat="1" ht="15" customHeight="1" x14ac:dyDescent="0.2">
      <c r="A88" s="24">
        <v>4225</v>
      </c>
      <c r="B88" s="12" t="s">
        <v>60</v>
      </c>
      <c r="C88" s="14"/>
      <c r="D88" s="14">
        <v>0</v>
      </c>
      <c r="E88" s="193"/>
    </row>
    <row r="89" spans="1:5" s="9" customFormat="1" ht="15" customHeight="1" x14ac:dyDescent="0.2">
      <c r="A89" s="24">
        <v>4226</v>
      </c>
      <c r="B89" s="12" t="s">
        <v>69</v>
      </c>
      <c r="C89" s="14"/>
      <c r="D89" s="14">
        <v>59.85</v>
      </c>
      <c r="E89" s="193"/>
    </row>
    <row r="90" spans="1:5" s="9" customFormat="1" ht="15" customHeight="1" x14ac:dyDescent="0.2">
      <c r="A90" s="24">
        <v>4227</v>
      </c>
      <c r="B90" s="12" t="s">
        <v>65</v>
      </c>
      <c r="C90" s="14"/>
      <c r="D90" s="14">
        <v>0</v>
      </c>
      <c r="E90" s="193"/>
    </row>
    <row r="91" spans="1:5" s="9" customFormat="1" ht="15" customHeight="1" x14ac:dyDescent="0.2">
      <c r="A91" s="4" t="s">
        <v>57</v>
      </c>
      <c r="B91" s="12" t="s">
        <v>58</v>
      </c>
      <c r="C91" s="14"/>
      <c r="D91" s="14">
        <v>1066.77</v>
      </c>
      <c r="E91" s="193"/>
    </row>
    <row r="92" spans="1:5" s="27" customFormat="1" ht="15" customHeight="1" x14ac:dyDescent="0.2">
      <c r="A92" s="269" t="s">
        <v>131</v>
      </c>
      <c r="B92" s="266" t="s">
        <v>204</v>
      </c>
      <c r="C92" s="267">
        <f>C93+C102</f>
        <v>1928.57</v>
      </c>
      <c r="D92" s="267">
        <f>D93+D102</f>
        <v>1918.57</v>
      </c>
      <c r="E92" s="268">
        <f t="shared" si="2"/>
        <v>99.481481097393413</v>
      </c>
    </row>
    <row r="93" spans="1:5" s="5" customFormat="1" ht="15" customHeight="1" x14ac:dyDescent="0.2">
      <c r="A93" s="19">
        <v>32</v>
      </c>
      <c r="B93" s="33" t="s">
        <v>87</v>
      </c>
      <c r="C93" s="21">
        <v>1928.57</v>
      </c>
      <c r="D93" s="21">
        <f>SUM(D94:D101)</f>
        <v>1918.57</v>
      </c>
      <c r="E93" s="194">
        <f t="shared" si="2"/>
        <v>99.481481097393413</v>
      </c>
    </row>
    <row r="94" spans="1:5" s="5" customFormat="1" ht="15" customHeight="1" x14ac:dyDescent="0.2">
      <c r="A94" s="4" t="s">
        <v>8</v>
      </c>
      <c r="B94" s="12" t="s">
        <v>9</v>
      </c>
      <c r="C94" s="14"/>
      <c r="D94" s="14">
        <v>343.12</v>
      </c>
      <c r="E94" s="193"/>
    </row>
    <row r="95" spans="1:5" s="5" customFormat="1" ht="15" customHeight="1" x14ac:dyDescent="0.2">
      <c r="A95" s="11">
        <v>3224</v>
      </c>
      <c r="B95" s="12" t="s">
        <v>13</v>
      </c>
      <c r="C95" s="14"/>
      <c r="D95" s="14">
        <v>265.45</v>
      </c>
      <c r="E95" s="193"/>
    </row>
    <row r="96" spans="1:5" s="9" customFormat="1" ht="15" customHeight="1" x14ac:dyDescent="0.2">
      <c r="A96" s="11">
        <v>3231</v>
      </c>
      <c r="B96" s="12" t="s">
        <v>17</v>
      </c>
      <c r="C96" s="14"/>
      <c r="D96" s="14">
        <v>0</v>
      </c>
      <c r="E96" s="193"/>
    </row>
    <row r="97" spans="1:5" s="5" customFormat="1" ht="15" customHeight="1" x14ac:dyDescent="0.2">
      <c r="A97" s="4" t="s">
        <v>18</v>
      </c>
      <c r="B97" s="12" t="s">
        <v>19</v>
      </c>
      <c r="C97" s="14"/>
      <c r="D97" s="14">
        <v>0</v>
      </c>
      <c r="E97" s="193"/>
    </row>
    <row r="98" spans="1:5" s="5" customFormat="1" ht="15" customHeight="1" x14ac:dyDescent="0.2">
      <c r="A98" s="4" t="s">
        <v>32</v>
      </c>
      <c r="B98" s="12" t="s">
        <v>33</v>
      </c>
      <c r="C98" s="14"/>
      <c r="D98" s="14">
        <v>0</v>
      </c>
      <c r="E98" s="193"/>
    </row>
    <row r="99" spans="1:5" s="5" customFormat="1" ht="15" customHeight="1" x14ac:dyDescent="0.2">
      <c r="A99" s="4" t="s">
        <v>59</v>
      </c>
      <c r="B99" s="39" t="s">
        <v>115</v>
      </c>
      <c r="C99" s="14"/>
      <c r="D99" s="14">
        <v>0</v>
      </c>
      <c r="E99" s="193"/>
    </row>
    <row r="100" spans="1:5" s="5" customFormat="1" ht="15" customHeight="1" x14ac:dyDescent="0.2">
      <c r="A100" s="4" t="s">
        <v>34</v>
      </c>
      <c r="B100" s="12" t="s">
        <v>35</v>
      </c>
      <c r="C100" s="14"/>
      <c r="D100" s="14">
        <v>0</v>
      </c>
      <c r="E100" s="193"/>
    </row>
    <row r="101" spans="1:5" s="5" customFormat="1" ht="15" customHeight="1" x14ac:dyDescent="0.2">
      <c r="A101" s="4" t="s">
        <v>42</v>
      </c>
      <c r="B101" s="12" t="s">
        <v>43</v>
      </c>
      <c r="C101" s="14"/>
      <c r="D101" s="14">
        <v>1310</v>
      </c>
      <c r="E101" s="193"/>
    </row>
    <row r="102" spans="1:5" s="22" customFormat="1" ht="15" customHeight="1" x14ac:dyDescent="0.2">
      <c r="A102" s="30">
        <v>42</v>
      </c>
      <c r="B102" s="33" t="s">
        <v>133</v>
      </c>
      <c r="C102" s="21">
        <v>0</v>
      </c>
      <c r="D102" s="38">
        <f>SUM(D103:D104)</f>
        <v>0</v>
      </c>
      <c r="E102" s="194">
        <f t="shared" si="2"/>
        <v>0</v>
      </c>
    </row>
    <row r="103" spans="1:5" s="22" customFormat="1" ht="15" customHeight="1" x14ac:dyDescent="0.2">
      <c r="A103" s="24">
        <v>4223</v>
      </c>
      <c r="B103" s="12" t="s">
        <v>68</v>
      </c>
      <c r="C103" s="14"/>
      <c r="D103" s="14">
        <v>0</v>
      </c>
      <c r="E103" s="193"/>
    </row>
    <row r="104" spans="1:5" s="5" customFormat="1" ht="15" customHeight="1" x14ac:dyDescent="0.2">
      <c r="A104" s="4" t="s">
        <v>57</v>
      </c>
      <c r="B104" s="12" t="s">
        <v>58</v>
      </c>
      <c r="C104" s="14"/>
      <c r="D104" s="14">
        <v>0</v>
      </c>
      <c r="E104" s="193"/>
    </row>
    <row r="105" spans="1:5" s="27" customFormat="1" ht="15" customHeight="1" x14ac:dyDescent="0.2">
      <c r="A105" s="265" t="s">
        <v>123</v>
      </c>
      <c r="B105" s="266" t="s">
        <v>202</v>
      </c>
      <c r="C105" s="267">
        <f>C106+C108+C125+C127+C129</f>
        <v>16707.239999999998</v>
      </c>
      <c r="D105" s="267">
        <f>D106+D108+D125+D127+D129</f>
        <v>11544.19</v>
      </c>
      <c r="E105" s="268">
        <f t="shared" si="2"/>
        <v>69.096930432554998</v>
      </c>
    </row>
    <row r="106" spans="1:5" s="3" customFormat="1" ht="15" customHeight="1" x14ac:dyDescent="0.2">
      <c r="A106" s="29">
        <v>31</v>
      </c>
      <c r="B106" s="35" t="s">
        <v>86</v>
      </c>
      <c r="C106" s="20">
        <v>344</v>
      </c>
      <c r="D106" s="20">
        <f>D107</f>
        <v>0</v>
      </c>
      <c r="E106" s="192">
        <f t="shared" si="2"/>
        <v>0</v>
      </c>
    </row>
    <row r="107" spans="1:5" s="3" customFormat="1" ht="15" customHeight="1" x14ac:dyDescent="0.2">
      <c r="A107" s="10">
        <v>3121</v>
      </c>
      <c r="B107" s="36" t="s">
        <v>61</v>
      </c>
      <c r="C107" s="14"/>
      <c r="D107" s="14">
        <v>0</v>
      </c>
      <c r="E107" s="193"/>
    </row>
    <row r="108" spans="1:5" s="5" customFormat="1" ht="15" customHeight="1" x14ac:dyDescent="0.2">
      <c r="A108" s="19">
        <v>32</v>
      </c>
      <c r="B108" s="34" t="s">
        <v>87</v>
      </c>
      <c r="C108" s="20">
        <v>9867.23</v>
      </c>
      <c r="D108" s="20">
        <f>SUM(D109:D124)</f>
        <v>7333.9800000000005</v>
      </c>
      <c r="E108" s="192">
        <f t="shared" si="2"/>
        <v>74.326634729300935</v>
      </c>
    </row>
    <row r="109" spans="1:5" s="5" customFormat="1" ht="15" customHeight="1" x14ac:dyDescent="0.2">
      <c r="A109" s="4" t="s">
        <v>0</v>
      </c>
      <c r="B109" s="12" t="s">
        <v>1</v>
      </c>
      <c r="C109" s="14"/>
      <c r="D109" s="14">
        <v>0</v>
      </c>
      <c r="E109" s="193"/>
    </row>
    <row r="110" spans="1:5" s="5" customFormat="1" ht="15" customHeight="1" x14ac:dyDescent="0.2">
      <c r="A110" s="4" t="s">
        <v>8</v>
      </c>
      <c r="B110" s="12" t="s">
        <v>9</v>
      </c>
      <c r="C110" s="14"/>
      <c r="D110" s="14">
        <v>0</v>
      </c>
      <c r="E110" s="193"/>
    </row>
    <row r="111" spans="1:5" s="5" customFormat="1" ht="15" customHeight="1" x14ac:dyDescent="0.2">
      <c r="A111" s="11">
        <v>3222</v>
      </c>
      <c r="B111" s="12" t="s">
        <v>62</v>
      </c>
      <c r="C111" s="14"/>
      <c r="D111" s="14">
        <v>0</v>
      </c>
      <c r="E111" s="193"/>
    </row>
    <row r="112" spans="1:5" s="5" customFormat="1" ht="15" customHeight="1" x14ac:dyDescent="0.2">
      <c r="A112" s="11">
        <v>3225</v>
      </c>
      <c r="B112" s="12" t="s">
        <v>15</v>
      </c>
      <c r="C112" s="14"/>
      <c r="D112" s="14">
        <v>4380</v>
      </c>
      <c r="E112" s="193"/>
    </row>
    <row r="113" spans="1:5" s="9" customFormat="1" ht="15" customHeight="1" x14ac:dyDescent="0.2">
      <c r="A113" s="11">
        <v>3231</v>
      </c>
      <c r="B113" s="23" t="s">
        <v>17</v>
      </c>
      <c r="C113" s="14"/>
      <c r="D113" s="14">
        <v>253.89</v>
      </c>
      <c r="E113" s="193"/>
    </row>
    <row r="114" spans="1:5" s="5" customFormat="1" ht="15" customHeight="1" x14ac:dyDescent="0.2">
      <c r="A114" s="4" t="s">
        <v>20</v>
      </c>
      <c r="B114" s="12" t="s">
        <v>21</v>
      </c>
      <c r="C114" s="14"/>
      <c r="D114" s="14">
        <v>0</v>
      </c>
      <c r="E114" s="193"/>
    </row>
    <row r="115" spans="1:5" s="5" customFormat="1" ht="15" customHeight="1" x14ac:dyDescent="0.2">
      <c r="A115" s="11">
        <v>3235</v>
      </c>
      <c r="B115" s="12" t="s">
        <v>63</v>
      </c>
      <c r="C115" s="14"/>
      <c r="D115" s="14">
        <v>86.25</v>
      </c>
      <c r="E115" s="193"/>
    </row>
    <row r="116" spans="1:5" s="5" customFormat="1" ht="15" customHeight="1" x14ac:dyDescent="0.2">
      <c r="A116" s="11">
        <v>3236</v>
      </c>
      <c r="B116" s="12" t="s">
        <v>25</v>
      </c>
      <c r="C116" s="14"/>
      <c r="D116" s="14">
        <v>0</v>
      </c>
      <c r="E116" s="193"/>
    </row>
    <row r="117" spans="1:5" s="5" customFormat="1" ht="15" customHeight="1" x14ac:dyDescent="0.2">
      <c r="A117" s="11">
        <v>3237</v>
      </c>
      <c r="B117" s="12" t="s">
        <v>27</v>
      </c>
      <c r="C117" s="14"/>
      <c r="D117" s="14">
        <v>0</v>
      </c>
      <c r="E117" s="193"/>
    </row>
    <row r="118" spans="1:5" s="5" customFormat="1" ht="15" customHeight="1" x14ac:dyDescent="0.2">
      <c r="A118" s="11">
        <v>3239</v>
      </c>
      <c r="B118" s="23" t="s">
        <v>31</v>
      </c>
      <c r="C118" s="14"/>
      <c r="D118" s="14">
        <v>0</v>
      </c>
      <c r="E118" s="193"/>
    </row>
    <row r="119" spans="1:5" s="5" customFormat="1" ht="15" customHeight="1" x14ac:dyDescent="0.2">
      <c r="A119" s="4" t="s">
        <v>32</v>
      </c>
      <c r="B119" s="12" t="s">
        <v>33</v>
      </c>
      <c r="C119" s="14"/>
      <c r="D119" s="14">
        <v>2317.15</v>
      </c>
      <c r="E119" s="193"/>
    </row>
    <row r="120" spans="1:5" s="5" customFormat="1" ht="15" customHeight="1" x14ac:dyDescent="0.2">
      <c r="A120" s="4" t="s">
        <v>34</v>
      </c>
      <c r="B120" s="12" t="s">
        <v>35</v>
      </c>
      <c r="C120" s="14"/>
      <c r="D120" s="14">
        <v>0</v>
      </c>
      <c r="E120" s="193"/>
    </row>
    <row r="121" spans="1:5" s="5" customFormat="1" ht="15" customHeight="1" x14ac:dyDescent="0.2">
      <c r="A121" s="4" t="s">
        <v>36</v>
      </c>
      <c r="B121" s="12" t="s">
        <v>37</v>
      </c>
      <c r="C121" s="14"/>
      <c r="D121" s="14">
        <v>296.69</v>
      </c>
      <c r="E121" s="193"/>
    </row>
    <row r="122" spans="1:5" s="5" customFormat="1" ht="15" customHeight="1" x14ac:dyDescent="0.2">
      <c r="A122" s="4" t="s">
        <v>40</v>
      </c>
      <c r="B122" s="12" t="s">
        <v>41</v>
      </c>
      <c r="C122" s="14"/>
      <c r="D122" s="14">
        <v>0</v>
      </c>
      <c r="E122" s="193"/>
    </row>
    <row r="123" spans="1:5" s="5" customFormat="1" ht="15" customHeight="1" x14ac:dyDescent="0.2">
      <c r="A123" s="11">
        <v>3296</v>
      </c>
      <c r="B123" s="12" t="s">
        <v>98</v>
      </c>
      <c r="C123" s="14"/>
      <c r="D123" s="14">
        <v>0</v>
      </c>
      <c r="E123" s="193"/>
    </row>
    <row r="124" spans="1:5" s="5" customFormat="1" ht="15" customHeight="1" x14ac:dyDescent="0.2">
      <c r="A124" s="11">
        <v>3299</v>
      </c>
      <c r="B124" s="12" t="s">
        <v>43</v>
      </c>
      <c r="C124" s="14"/>
      <c r="D124" s="14">
        <v>0</v>
      </c>
      <c r="E124" s="193"/>
    </row>
    <row r="125" spans="1:5" s="5" customFormat="1" ht="15" customHeight="1" x14ac:dyDescent="0.2">
      <c r="A125" s="19">
        <v>34</v>
      </c>
      <c r="B125" s="34" t="s">
        <v>125</v>
      </c>
      <c r="C125" s="20">
        <v>0</v>
      </c>
      <c r="D125" s="20">
        <f>D126</f>
        <v>0</v>
      </c>
      <c r="E125" s="192">
        <f t="shared" si="2"/>
        <v>0</v>
      </c>
    </row>
    <row r="126" spans="1:5" s="5" customFormat="1" ht="15" customHeight="1" x14ac:dyDescent="0.2">
      <c r="A126" s="11">
        <v>3433</v>
      </c>
      <c r="B126" s="12" t="s">
        <v>47</v>
      </c>
      <c r="C126" s="14"/>
      <c r="D126" s="14">
        <v>0</v>
      </c>
      <c r="E126" s="193"/>
    </row>
    <row r="127" spans="1:5" s="8" customFormat="1" ht="15" customHeight="1" x14ac:dyDescent="0.2">
      <c r="A127" s="104">
        <v>38</v>
      </c>
      <c r="B127" s="98" t="s">
        <v>159</v>
      </c>
      <c r="C127" s="20">
        <v>403.57</v>
      </c>
      <c r="D127" s="20">
        <f>D128</f>
        <v>403.33</v>
      </c>
      <c r="E127" s="192">
        <f t="shared" si="2"/>
        <v>99.940530762940753</v>
      </c>
    </row>
    <row r="128" spans="1:5" s="5" customFormat="1" ht="15" customHeight="1" x14ac:dyDescent="0.2">
      <c r="A128" s="11">
        <v>3812</v>
      </c>
      <c r="B128" s="12" t="s">
        <v>160</v>
      </c>
      <c r="C128" s="14"/>
      <c r="D128" s="14">
        <v>403.33</v>
      </c>
      <c r="E128" s="193"/>
    </row>
    <row r="129" spans="1:5" s="22" customFormat="1" ht="15" customHeight="1" x14ac:dyDescent="0.2">
      <c r="A129" s="30">
        <v>42</v>
      </c>
      <c r="B129" s="33" t="s">
        <v>133</v>
      </c>
      <c r="C129" s="21">
        <v>6092.44</v>
      </c>
      <c r="D129" s="21">
        <f>SUM(D130:D133)</f>
        <v>3806.88</v>
      </c>
      <c r="E129" s="194">
        <f t="shared" si="2"/>
        <v>62.485309662466939</v>
      </c>
    </row>
    <row r="130" spans="1:5" s="5" customFormat="1" ht="15" customHeight="1" x14ac:dyDescent="0.2">
      <c r="A130" s="4" t="s">
        <v>55</v>
      </c>
      <c r="B130" s="12" t="s">
        <v>56</v>
      </c>
      <c r="C130" s="14"/>
      <c r="D130" s="14">
        <v>3074.96</v>
      </c>
      <c r="E130" s="193"/>
    </row>
    <row r="131" spans="1:5" s="5" customFormat="1" ht="15" customHeight="1" x14ac:dyDescent="0.2">
      <c r="A131" s="11">
        <v>4225</v>
      </c>
      <c r="B131" s="23" t="s">
        <v>60</v>
      </c>
      <c r="C131" s="14"/>
      <c r="D131" s="14">
        <v>0</v>
      </c>
      <c r="E131" s="193"/>
    </row>
    <row r="132" spans="1:5" s="5" customFormat="1" ht="15" customHeight="1" x14ac:dyDescent="0.2">
      <c r="A132" s="24">
        <v>4226</v>
      </c>
      <c r="B132" s="12" t="s">
        <v>69</v>
      </c>
      <c r="C132" s="14"/>
      <c r="D132" s="14">
        <v>0</v>
      </c>
      <c r="E132" s="193"/>
    </row>
    <row r="133" spans="1:5" s="5" customFormat="1" ht="15" customHeight="1" x14ac:dyDescent="0.2">
      <c r="A133" s="4" t="s">
        <v>57</v>
      </c>
      <c r="B133" s="12" t="s">
        <v>58</v>
      </c>
      <c r="C133" s="14"/>
      <c r="D133" s="14">
        <v>731.92</v>
      </c>
      <c r="E133" s="193"/>
    </row>
    <row r="134" spans="1:5" s="27" customFormat="1" ht="15" customHeight="1" x14ac:dyDescent="0.2">
      <c r="A134" s="265" t="s">
        <v>132</v>
      </c>
      <c r="B134" s="266" t="s">
        <v>206</v>
      </c>
      <c r="C134" s="267">
        <f>C135+C144</f>
        <v>7509.2199999999993</v>
      </c>
      <c r="D134" s="267">
        <f>D135+D144</f>
        <v>3244.07</v>
      </c>
      <c r="E134" s="268">
        <f t="shared" si="2"/>
        <v>43.201158043045758</v>
      </c>
    </row>
    <row r="135" spans="1:5" s="8" customFormat="1" ht="15" customHeight="1" x14ac:dyDescent="0.2">
      <c r="A135" s="19">
        <v>32</v>
      </c>
      <c r="B135" s="34" t="s">
        <v>87</v>
      </c>
      <c r="C135" s="20">
        <v>3225.53</v>
      </c>
      <c r="D135" s="20">
        <f>SUM(D136:D143)</f>
        <v>3244.07</v>
      </c>
      <c r="E135" s="192">
        <f t="shared" si="2"/>
        <v>100.57478925943953</v>
      </c>
    </row>
    <row r="136" spans="1:5" s="9" customFormat="1" ht="15" customHeight="1" x14ac:dyDescent="0.2">
      <c r="A136" s="4" t="s">
        <v>0</v>
      </c>
      <c r="B136" s="12" t="s">
        <v>1</v>
      </c>
      <c r="C136" s="14"/>
      <c r="D136" s="14">
        <v>2640</v>
      </c>
      <c r="E136" s="193"/>
    </row>
    <row r="137" spans="1:5" s="5" customFormat="1" ht="15" customHeight="1" x14ac:dyDescent="0.2">
      <c r="A137" s="4" t="s">
        <v>8</v>
      </c>
      <c r="B137" s="12" t="s">
        <v>9</v>
      </c>
      <c r="C137" s="14"/>
      <c r="D137" s="14">
        <v>136.26</v>
      </c>
      <c r="E137" s="193"/>
    </row>
    <row r="138" spans="1:5" s="5" customFormat="1" ht="15" customHeight="1" x14ac:dyDescent="0.2">
      <c r="A138" s="11">
        <v>3222</v>
      </c>
      <c r="B138" s="12" t="s">
        <v>62</v>
      </c>
      <c r="C138" s="14"/>
      <c r="D138" s="14">
        <v>0</v>
      </c>
      <c r="E138" s="193"/>
    </row>
    <row r="139" spans="1:5" s="5" customFormat="1" ht="15" customHeight="1" x14ac:dyDescent="0.2">
      <c r="A139" s="4" t="s">
        <v>14</v>
      </c>
      <c r="B139" s="12" t="s">
        <v>15</v>
      </c>
      <c r="C139" s="14"/>
      <c r="D139" s="14">
        <v>467.81</v>
      </c>
      <c r="E139" s="193"/>
    </row>
    <row r="140" spans="1:5" s="5" customFormat="1" ht="15" customHeight="1" x14ac:dyDescent="0.2">
      <c r="A140" s="11">
        <v>3235</v>
      </c>
      <c r="B140" s="12" t="s">
        <v>63</v>
      </c>
      <c r="C140" s="14"/>
      <c r="D140" s="14">
        <v>0</v>
      </c>
      <c r="E140" s="193"/>
    </row>
    <row r="141" spans="1:5" s="5" customFormat="1" ht="15" customHeight="1" x14ac:dyDescent="0.2">
      <c r="A141" s="11">
        <v>3239</v>
      </c>
      <c r="B141" s="12" t="s">
        <v>31</v>
      </c>
      <c r="C141" s="14"/>
      <c r="D141" s="14">
        <v>0</v>
      </c>
      <c r="E141" s="193"/>
    </row>
    <row r="142" spans="1:5" s="5" customFormat="1" ht="15" customHeight="1" x14ac:dyDescent="0.2">
      <c r="A142" s="11">
        <v>3293</v>
      </c>
      <c r="B142" s="12" t="s">
        <v>37</v>
      </c>
      <c r="C142" s="14"/>
      <c r="D142" s="14">
        <v>0</v>
      </c>
      <c r="E142" s="193"/>
    </row>
    <row r="143" spans="1:5" s="5" customFormat="1" ht="15" customHeight="1" x14ac:dyDescent="0.2">
      <c r="A143" s="11">
        <v>3299</v>
      </c>
      <c r="B143" s="12" t="s">
        <v>43</v>
      </c>
      <c r="C143" s="14"/>
      <c r="D143" s="14">
        <v>0</v>
      </c>
      <c r="E143" s="193"/>
    </row>
    <row r="144" spans="1:5" s="8" customFormat="1" ht="15" customHeight="1" x14ac:dyDescent="0.2">
      <c r="A144" s="30">
        <v>42</v>
      </c>
      <c r="B144" s="33" t="s">
        <v>133</v>
      </c>
      <c r="C144" s="21">
        <v>4283.6899999999996</v>
      </c>
      <c r="D144" s="21">
        <f>D145</f>
        <v>0</v>
      </c>
      <c r="E144" s="194">
        <f t="shared" si="2"/>
        <v>0</v>
      </c>
    </row>
    <row r="145" spans="1:5" s="5" customFormat="1" ht="15" customHeight="1" x14ac:dyDescent="0.2">
      <c r="A145" s="4" t="s">
        <v>55</v>
      </c>
      <c r="B145" s="12" t="s">
        <v>56</v>
      </c>
      <c r="C145" s="14"/>
      <c r="D145" s="14">
        <v>0</v>
      </c>
      <c r="E145" s="193"/>
    </row>
    <row r="146" spans="1:5" s="27" customFormat="1" ht="15" customHeight="1" x14ac:dyDescent="0.2">
      <c r="A146" s="265" t="s">
        <v>134</v>
      </c>
      <c r="B146" s="266" t="s">
        <v>205</v>
      </c>
      <c r="C146" s="267">
        <f>C147+C149</f>
        <v>0</v>
      </c>
      <c r="D146" s="267">
        <f>D147+D149</f>
        <v>0</v>
      </c>
      <c r="E146" s="268">
        <f t="shared" si="2"/>
        <v>0</v>
      </c>
    </row>
    <row r="147" spans="1:5" s="5" customFormat="1" ht="15" customHeight="1" x14ac:dyDescent="0.2">
      <c r="A147" s="19">
        <v>32</v>
      </c>
      <c r="B147" s="33" t="s">
        <v>87</v>
      </c>
      <c r="C147" s="20">
        <v>0</v>
      </c>
      <c r="D147" s="20">
        <f>D148</f>
        <v>0</v>
      </c>
      <c r="E147" s="192">
        <f t="shared" si="2"/>
        <v>0</v>
      </c>
    </row>
    <row r="148" spans="1:5" s="9" customFormat="1" ht="15" customHeight="1" x14ac:dyDescent="0.2">
      <c r="A148" s="4" t="s">
        <v>18</v>
      </c>
      <c r="B148" s="12" t="s">
        <v>19</v>
      </c>
      <c r="C148" s="14"/>
      <c r="D148" s="14">
        <v>0</v>
      </c>
      <c r="E148" s="193"/>
    </row>
    <row r="149" spans="1:5" s="22" customFormat="1" ht="15" customHeight="1" x14ac:dyDescent="0.2">
      <c r="A149" s="30">
        <v>42</v>
      </c>
      <c r="B149" s="33" t="s">
        <v>133</v>
      </c>
      <c r="C149" s="21">
        <v>0</v>
      </c>
      <c r="D149" s="21">
        <f>SUM(D150:D151)</f>
        <v>0</v>
      </c>
      <c r="E149" s="194">
        <f t="shared" ref="E149:E163" si="3">IF(C149=0,0,D149/C149*100)</f>
        <v>0</v>
      </c>
    </row>
    <row r="150" spans="1:5" s="9" customFormat="1" ht="15" customHeight="1" x14ac:dyDescent="0.2">
      <c r="A150" s="4" t="s">
        <v>55</v>
      </c>
      <c r="B150" s="12" t="s">
        <v>56</v>
      </c>
      <c r="C150" s="14"/>
      <c r="D150" s="14">
        <v>0</v>
      </c>
      <c r="E150" s="193"/>
    </row>
    <row r="151" spans="1:5" s="9" customFormat="1" ht="15" customHeight="1" x14ac:dyDescent="0.2">
      <c r="A151" s="4" t="s">
        <v>64</v>
      </c>
      <c r="B151" s="12" t="s">
        <v>65</v>
      </c>
      <c r="C151" s="14"/>
      <c r="D151" s="14">
        <v>0</v>
      </c>
      <c r="E151" s="193"/>
    </row>
    <row r="152" spans="1:5" s="1" customFormat="1" ht="15" customHeight="1" x14ac:dyDescent="0.2">
      <c r="A152" s="241" t="s">
        <v>190</v>
      </c>
      <c r="B152" s="242" t="s">
        <v>191</v>
      </c>
      <c r="C152" s="243">
        <f>C158+C153</f>
        <v>11745.54</v>
      </c>
      <c r="D152" s="243">
        <f>D158+D153</f>
        <v>11745.54</v>
      </c>
      <c r="E152" s="244">
        <f t="shared" si="3"/>
        <v>100</v>
      </c>
    </row>
    <row r="153" spans="1:5" s="1" customFormat="1" ht="15" customHeight="1" x14ac:dyDescent="0.2">
      <c r="A153" s="255" t="s">
        <v>198</v>
      </c>
      <c r="B153" s="256" t="s">
        <v>92</v>
      </c>
      <c r="C153" s="257">
        <f>C154</f>
        <v>4411.05</v>
      </c>
      <c r="D153" s="257">
        <f>D154</f>
        <v>4411.05</v>
      </c>
      <c r="E153" s="258">
        <f t="shared" ref="E153:E154" si="4">IF(C153=0,0,D153/C153*100)</f>
        <v>100</v>
      </c>
    </row>
    <row r="154" spans="1:5" s="15" customFormat="1" ht="15" customHeight="1" x14ac:dyDescent="0.2">
      <c r="A154" s="29">
        <v>31</v>
      </c>
      <c r="B154" s="35" t="s">
        <v>86</v>
      </c>
      <c r="C154" s="31">
        <v>4411.05</v>
      </c>
      <c r="D154" s="31">
        <f>SUM(D155:D157)</f>
        <v>4411.05</v>
      </c>
      <c r="E154" s="190">
        <f t="shared" si="4"/>
        <v>100</v>
      </c>
    </row>
    <row r="155" spans="1:5" s="15" customFormat="1" ht="15" customHeight="1" x14ac:dyDescent="0.2">
      <c r="A155" s="10">
        <v>3111</v>
      </c>
      <c r="B155" s="36" t="s">
        <v>76</v>
      </c>
      <c r="C155" s="32"/>
      <c r="D155" s="32">
        <v>2756.25</v>
      </c>
      <c r="E155" s="191"/>
    </row>
    <row r="156" spans="1:5" s="7" customFormat="1" ht="15" customHeight="1" x14ac:dyDescent="0.2">
      <c r="A156" s="10">
        <v>3121</v>
      </c>
      <c r="B156" s="36" t="s">
        <v>61</v>
      </c>
      <c r="C156" s="32"/>
      <c r="D156" s="32">
        <v>1200</v>
      </c>
      <c r="E156" s="191"/>
    </row>
    <row r="157" spans="1:5" s="15" customFormat="1" ht="15" customHeight="1" x14ac:dyDescent="0.2">
      <c r="A157" s="10">
        <v>3132</v>
      </c>
      <c r="B157" s="36" t="s">
        <v>77</v>
      </c>
      <c r="C157" s="32"/>
      <c r="D157" s="32">
        <v>454.8</v>
      </c>
      <c r="E157" s="191"/>
    </row>
    <row r="158" spans="1:5" s="1" customFormat="1" ht="15" customHeight="1" x14ac:dyDescent="0.2">
      <c r="A158" s="255" t="s">
        <v>135</v>
      </c>
      <c r="B158" s="256" t="s">
        <v>217</v>
      </c>
      <c r="C158" s="257">
        <f>C159+C163</f>
        <v>7334.49</v>
      </c>
      <c r="D158" s="257">
        <f>D159+D163</f>
        <v>7334.49</v>
      </c>
      <c r="E158" s="258">
        <f t="shared" si="3"/>
        <v>100</v>
      </c>
    </row>
    <row r="159" spans="1:5" ht="15" customHeight="1" x14ac:dyDescent="0.2">
      <c r="A159" s="29">
        <v>31</v>
      </c>
      <c r="B159" s="35" t="s">
        <v>86</v>
      </c>
      <c r="C159" s="31">
        <v>7334.49</v>
      </c>
      <c r="D159" s="31">
        <f>SUM(D160:D162)</f>
        <v>7334.49</v>
      </c>
      <c r="E159" s="190">
        <f t="shared" si="3"/>
        <v>100</v>
      </c>
    </row>
    <row r="160" spans="1:5" ht="15" customHeight="1" x14ac:dyDescent="0.2">
      <c r="A160" s="10">
        <v>3111</v>
      </c>
      <c r="B160" s="36" t="s">
        <v>76</v>
      </c>
      <c r="C160" s="32"/>
      <c r="D160" s="32">
        <v>6295.65</v>
      </c>
      <c r="E160" s="191"/>
    </row>
    <row r="161" spans="1:5" s="7" customFormat="1" ht="15" customHeight="1" x14ac:dyDescent="0.2">
      <c r="A161" s="10">
        <v>3121</v>
      </c>
      <c r="B161" s="36" t="s">
        <v>61</v>
      </c>
      <c r="C161" s="32"/>
      <c r="D161" s="32">
        <v>0</v>
      </c>
      <c r="E161" s="191"/>
    </row>
    <row r="162" spans="1:5" ht="15" customHeight="1" x14ac:dyDescent="0.2">
      <c r="A162" s="10">
        <v>3132</v>
      </c>
      <c r="B162" s="36" t="s">
        <v>77</v>
      </c>
      <c r="C162" s="32"/>
      <c r="D162" s="32">
        <v>1038.8399999999999</v>
      </c>
      <c r="E162" s="191"/>
    </row>
    <row r="163" spans="1:5" ht="15" customHeight="1" x14ac:dyDescent="0.2">
      <c r="A163" s="29">
        <v>32</v>
      </c>
      <c r="B163" s="35" t="s">
        <v>87</v>
      </c>
      <c r="C163" s="31">
        <v>0</v>
      </c>
      <c r="D163" s="31">
        <f>SUM(D164:D165)</f>
        <v>0</v>
      </c>
      <c r="E163" s="190">
        <f t="shared" si="3"/>
        <v>0</v>
      </c>
    </row>
    <row r="164" spans="1:5" ht="15" customHeight="1" x14ac:dyDescent="0.2">
      <c r="A164" s="10">
        <v>3211</v>
      </c>
      <c r="B164" s="36" t="s">
        <v>1</v>
      </c>
      <c r="C164" s="32"/>
      <c r="D164" s="32">
        <v>0</v>
      </c>
      <c r="E164" s="191"/>
    </row>
    <row r="165" spans="1:5" ht="15" customHeight="1" x14ac:dyDescent="0.2">
      <c r="A165" s="4" t="s">
        <v>2</v>
      </c>
      <c r="B165" s="12" t="s">
        <v>3</v>
      </c>
      <c r="C165" s="14"/>
      <c r="D165" s="14">
        <v>0</v>
      </c>
      <c r="E165" s="193"/>
    </row>
    <row r="166" spans="1:5" ht="15" customHeight="1" x14ac:dyDescent="0.2">
      <c r="A166" s="241" t="s">
        <v>207</v>
      </c>
      <c r="B166" s="242" t="s">
        <v>208</v>
      </c>
      <c r="C166" s="243">
        <f>C176+C167</f>
        <v>16387.580000000002</v>
      </c>
      <c r="D166" s="243">
        <f>D176+D167</f>
        <v>16312.79</v>
      </c>
      <c r="E166" s="244">
        <f t="shared" ref="E166:E168" si="5">IF(C166=0,0,D166/C166*100)</f>
        <v>99.543617788593551</v>
      </c>
    </row>
    <row r="167" spans="1:5" s="1" customFormat="1" ht="15" customHeight="1" x14ac:dyDescent="0.2">
      <c r="A167" s="255" t="s">
        <v>198</v>
      </c>
      <c r="B167" s="256" t="s">
        <v>92</v>
      </c>
      <c r="C167" s="257">
        <f>C168+C172</f>
        <v>4231.58</v>
      </c>
      <c r="D167" s="257">
        <f>D168+D172</f>
        <v>4156.79</v>
      </c>
      <c r="E167" s="258">
        <f t="shared" si="5"/>
        <v>98.232575066523623</v>
      </c>
    </row>
    <row r="168" spans="1:5" ht="15" customHeight="1" x14ac:dyDescent="0.2">
      <c r="A168" s="29">
        <v>31</v>
      </c>
      <c r="B168" s="35" t="s">
        <v>86</v>
      </c>
      <c r="C168" s="31">
        <v>4036.73</v>
      </c>
      <c r="D168" s="31">
        <f>SUM(D169:D171)</f>
        <v>4036.74</v>
      </c>
      <c r="E168" s="190">
        <f t="shared" si="5"/>
        <v>100.00024772526277</v>
      </c>
    </row>
    <row r="169" spans="1:5" ht="15" customHeight="1" x14ac:dyDescent="0.2">
      <c r="A169" s="10">
        <v>3111</v>
      </c>
      <c r="B169" s="36" t="s">
        <v>76</v>
      </c>
      <c r="C169" s="32"/>
      <c r="D169" s="32">
        <v>3465</v>
      </c>
      <c r="E169" s="191"/>
    </row>
    <row r="170" spans="1:5" ht="15" customHeight="1" x14ac:dyDescent="0.2">
      <c r="A170" s="10">
        <v>3121</v>
      </c>
      <c r="B170" s="36" t="s">
        <v>61</v>
      </c>
      <c r="C170" s="32"/>
      <c r="D170" s="32">
        <v>0</v>
      </c>
      <c r="E170" s="191"/>
    </row>
    <row r="171" spans="1:5" ht="15" customHeight="1" x14ac:dyDescent="0.2">
      <c r="A171" s="10">
        <v>3132</v>
      </c>
      <c r="B171" s="36" t="s">
        <v>77</v>
      </c>
      <c r="C171" s="32"/>
      <c r="D171" s="32">
        <v>571.74</v>
      </c>
      <c r="E171" s="191"/>
    </row>
    <row r="172" spans="1:5" s="15" customFormat="1" ht="15" customHeight="1" x14ac:dyDescent="0.2">
      <c r="A172" s="29">
        <v>32</v>
      </c>
      <c r="B172" s="35" t="s">
        <v>87</v>
      </c>
      <c r="C172" s="31">
        <v>194.85</v>
      </c>
      <c r="D172" s="31">
        <f>D173+D174+D175</f>
        <v>120.05</v>
      </c>
      <c r="E172" s="190">
        <f t="shared" ref="E172" si="6">IF(C172=0,0,D172/C172*100)</f>
        <v>61.61149602258147</v>
      </c>
    </row>
    <row r="173" spans="1:5" s="15" customFormat="1" ht="15" customHeight="1" x14ac:dyDescent="0.2">
      <c r="A173" s="10">
        <v>3211</v>
      </c>
      <c r="B173" s="36" t="s">
        <v>1</v>
      </c>
      <c r="C173" s="32"/>
      <c r="D173" s="32">
        <v>20.63</v>
      </c>
      <c r="E173" s="191"/>
    </row>
    <row r="174" spans="1:5" s="15" customFormat="1" ht="15" customHeight="1" x14ac:dyDescent="0.2">
      <c r="A174" s="4" t="s">
        <v>2</v>
      </c>
      <c r="B174" s="12" t="s">
        <v>3</v>
      </c>
      <c r="C174" s="32"/>
      <c r="D174" s="32">
        <v>22.56</v>
      </c>
      <c r="E174" s="191"/>
    </row>
    <row r="175" spans="1:5" s="15" customFormat="1" ht="15" customHeight="1" x14ac:dyDescent="0.2">
      <c r="A175" s="10">
        <v>3236</v>
      </c>
      <c r="B175" s="36" t="s">
        <v>25</v>
      </c>
      <c r="C175" s="32"/>
      <c r="D175" s="32">
        <v>76.86</v>
      </c>
      <c r="E175" s="191"/>
    </row>
    <row r="176" spans="1:5" s="1" customFormat="1" ht="15" customHeight="1" x14ac:dyDescent="0.2">
      <c r="A176" s="255" t="s">
        <v>135</v>
      </c>
      <c r="B176" s="256" t="s">
        <v>217</v>
      </c>
      <c r="C176" s="257">
        <f>C177+C181</f>
        <v>12156</v>
      </c>
      <c r="D176" s="257">
        <f>D177+D181</f>
        <v>12156</v>
      </c>
      <c r="E176" s="258">
        <f t="shared" ref="E176:E177" si="7">IF(C176=0,0,D176/C176*100)</f>
        <v>100</v>
      </c>
    </row>
    <row r="177" spans="1:5" ht="15" customHeight="1" x14ac:dyDescent="0.2">
      <c r="A177" s="29">
        <v>31</v>
      </c>
      <c r="B177" s="35" t="s">
        <v>86</v>
      </c>
      <c r="C177" s="31">
        <v>11909.25</v>
      </c>
      <c r="D177" s="31">
        <f>SUM(D178:D180)</f>
        <v>11909.25</v>
      </c>
      <c r="E177" s="190">
        <f t="shared" si="7"/>
        <v>100</v>
      </c>
    </row>
    <row r="178" spans="1:5" ht="15" customHeight="1" x14ac:dyDescent="0.2">
      <c r="A178" s="10">
        <v>3111</v>
      </c>
      <c r="B178" s="36" t="s">
        <v>76</v>
      </c>
      <c r="C178" s="32"/>
      <c r="D178" s="32">
        <v>9450</v>
      </c>
      <c r="E178" s="191"/>
    </row>
    <row r="179" spans="1:5" ht="15" customHeight="1" x14ac:dyDescent="0.2">
      <c r="A179" s="10">
        <v>3121</v>
      </c>
      <c r="B179" s="36" t="s">
        <v>61</v>
      </c>
      <c r="C179" s="32"/>
      <c r="D179" s="32">
        <v>900</v>
      </c>
      <c r="E179" s="191"/>
    </row>
    <row r="180" spans="1:5" ht="15" customHeight="1" x14ac:dyDescent="0.2">
      <c r="A180" s="10">
        <v>3132</v>
      </c>
      <c r="B180" s="36" t="s">
        <v>77</v>
      </c>
      <c r="C180" s="32"/>
      <c r="D180" s="32">
        <v>1559.25</v>
      </c>
      <c r="E180" s="191"/>
    </row>
    <row r="181" spans="1:5" ht="15" customHeight="1" x14ac:dyDescent="0.2">
      <c r="A181" s="29">
        <v>32</v>
      </c>
      <c r="B181" s="35" t="s">
        <v>87</v>
      </c>
      <c r="C181" s="31">
        <v>246.75</v>
      </c>
      <c r="D181" s="31">
        <f>SUM(D182:D184)</f>
        <v>246.75</v>
      </c>
      <c r="E181" s="190">
        <f t="shared" ref="E181" si="8">IF(C181=0,0,D181/C181*100)</f>
        <v>100</v>
      </c>
    </row>
    <row r="182" spans="1:5" ht="15" customHeight="1" x14ac:dyDescent="0.2">
      <c r="A182" s="10">
        <v>3211</v>
      </c>
      <c r="B182" s="36" t="s">
        <v>1</v>
      </c>
      <c r="C182" s="32"/>
      <c r="D182" s="32">
        <v>9.3699999999999992</v>
      </c>
      <c r="E182" s="191"/>
    </row>
    <row r="183" spans="1:5" s="15" customFormat="1" ht="15" customHeight="1" x14ac:dyDescent="0.2">
      <c r="A183" s="10" t="s">
        <v>2</v>
      </c>
      <c r="B183" s="36" t="s">
        <v>3</v>
      </c>
      <c r="C183" s="32"/>
      <c r="D183" s="32">
        <v>87.23</v>
      </c>
      <c r="E183" s="191"/>
    </row>
    <row r="184" spans="1:5" ht="15" customHeight="1" x14ac:dyDescent="0.2">
      <c r="A184" s="239">
        <v>3236</v>
      </c>
      <c r="B184" s="25" t="s">
        <v>25</v>
      </c>
      <c r="C184" s="26"/>
      <c r="D184" s="26">
        <v>150.15</v>
      </c>
      <c r="E184" s="198"/>
    </row>
  </sheetData>
  <sheetProtection algorithmName="SHA-512" hashValue="Jw3Hrv9gKjdC29yK5kGNy+dhubIVvRkDOX83ct9OgO5znNCgG2y1K8QAQJitAMZjF3oKk9dcrucIDTLBkbSoNA==" saltValue="bOEsgI38JwtDY1c66i87Lg==" spinCount="100000" sheet="1" formatCells="0" formatColumns="0" formatRows="0" insertColumns="0" insertRows="0" insertHyperlinks="0" deleteColumns="0" deleteRows="0" sort="0" autoFilter="0" pivotTables="0"/>
  <mergeCells count="6">
    <mergeCell ref="A5:E5"/>
    <mergeCell ref="A7:B7"/>
    <mergeCell ref="A1:E1"/>
    <mergeCell ref="A3:E3"/>
    <mergeCell ref="A4:E4"/>
    <mergeCell ref="A6:B6"/>
  </mergeCells>
  <pageMargins left="0.39370078740157483" right="0" top="0.39370078740157483" bottom="0.39370078740157483" header="0.31496062992125984" footer="0.31496062992125984"/>
  <pageSetup paperSize="9" scale="95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Račun prihoda i rashoda</vt:lpstr>
      <vt:lpstr>PiR prema izvorima</vt:lpstr>
      <vt:lpstr>Rashodi prema funkcijskoj klas.</vt:lpstr>
      <vt:lpstr>Račun financiranja</vt:lpstr>
      <vt:lpstr>Posebni dio programska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2015-10-15T10:30:49Z</dcterms:created>
  <dcterms:modified xsi:type="dcterms:W3CDTF">2025-03-18T11:08:22Z</dcterms:modified>
</cp:coreProperties>
</file>