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8E2BD58-49EB-426A-96E3-DF4D5748CC35}" xr6:coauthVersionLast="47" xr6:coauthVersionMax="47" xr10:uidLastSave="{00000000-0000-0000-0000-000000000000}"/>
  <bookViews>
    <workbookView xWindow="-120" yWindow="-120" windowWidth="24240" windowHeight="13020" tabRatio="816" xr2:uid="{00000000-000D-0000-FFFF-FFFF00000000}"/>
  </bookViews>
  <sheets>
    <sheet name="SAŽETAK" sheetId="4" r:id="rId1"/>
    <sheet name="Račun prihoda i rashoda" sheetId="7" r:id="rId2"/>
    <sheet name="Račun financiranja" sheetId="11" r:id="rId3"/>
    <sheet name="POSEBNI DIO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7" l="1"/>
  <c r="G115" i="7" s="1"/>
  <c r="G114" i="7" s="1"/>
  <c r="J28" i="4" s="1"/>
  <c r="F116" i="7"/>
  <c r="F115" i="7" s="1"/>
  <c r="F114" i="7" s="1"/>
  <c r="I28" i="4" s="1"/>
  <c r="E116" i="7"/>
  <c r="E115" i="7" s="1"/>
  <c r="E114" i="7" s="1"/>
  <c r="H28" i="4" s="1"/>
  <c r="D116" i="7"/>
  <c r="D115" i="7" s="1"/>
  <c r="D114" i="7" s="1"/>
  <c r="G28" i="4" s="1"/>
  <c r="C116" i="7"/>
  <c r="G31" i="11" l="1"/>
  <c r="F31" i="11"/>
  <c r="E30" i="11"/>
  <c r="D30" i="11"/>
  <c r="G30" i="11" s="1"/>
  <c r="C30" i="11"/>
  <c r="F30" i="11" s="1"/>
  <c r="G29" i="11"/>
  <c r="F29" i="11"/>
  <c r="E28" i="11"/>
  <c r="D28" i="11"/>
  <c r="G28" i="11" s="1"/>
  <c r="C28" i="11"/>
  <c r="F28" i="11" s="1"/>
  <c r="G25" i="11"/>
  <c r="F25" i="11"/>
  <c r="E24" i="11"/>
  <c r="D24" i="11"/>
  <c r="G24" i="11" s="1"/>
  <c r="C24" i="11"/>
  <c r="F24" i="11" s="1"/>
  <c r="E22" i="11"/>
  <c r="D22" i="11"/>
  <c r="G22" i="11" s="1"/>
  <c r="C22" i="11"/>
  <c r="E48" i="7"/>
  <c r="D48" i="7"/>
  <c r="G48" i="7" s="1"/>
  <c r="C48" i="7"/>
  <c r="F48" i="7" s="1"/>
  <c r="G46" i="7"/>
  <c r="F46" i="7"/>
  <c r="E46" i="7"/>
  <c r="D46" i="7"/>
  <c r="C46" i="7"/>
  <c r="G42" i="7"/>
  <c r="F42" i="7"/>
  <c r="E42" i="7"/>
  <c r="D42" i="7"/>
  <c r="C42" i="7"/>
  <c r="G40" i="7"/>
  <c r="F40" i="7"/>
  <c r="E40" i="7"/>
  <c r="D40" i="7"/>
  <c r="C40" i="7"/>
  <c r="G38" i="7"/>
  <c r="F38" i="7"/>
  <c r="E38" i="7"/>
  <c r="D38" i="7"/>
  <c r="C38" i="7"/>
  <c r="G36" i="7"/>
  <c r="F36" i="7"/>
  <c r="E36" i="7"/>
  <c r="D36" i="7"/>
  <c r="C36" i="7"/>
  <c r="C21" i="11" l="1"/>
  <c r="G27" i="11"/>
  <c r="D27" i="11"/>
  <c r="F22" i="11"/>
  <c r="F21" i="11" s="1"/>
  <c r="E27" i="11"/>
  <c r="G21" i="11"/>
  <c r="F27" i="11"/>
  <c r="E21" i="11"/>
  <c r="D21" i="11"/>
  <c r="C27" i="11"/>
  <c r="E35" i="7"/>
  <c r="D35" i="7"/>
  <c r="C35" i="7"/>
  <c r="G35" i="7"/>
  <c r="F35" i="7"/>
  <c r="C28" i="7" l="1"/>
  <c r="D28" i="7"/>
  <c r="C26" i="7"/>
  <c r="C25" i="7"/>
  <c r="C24" i="7"/>
  <c r="C23" i="7"/>
  <c r="D26" i="7"/>
  <c r="D25" i="7"/>
  <c r="D24" i="7"/>
  <c r="D23" i="7"/>
  <c r="E24" i="7" l="1"/>
  <c r="E23" i="7"/>
  <c r="G34" i="3" l="1"/>
  <c r="G74" i="3"/>
  <c r="G31" i="3" l="1"/>
  <c r="F39" i="4" l="1"/>
  <c r="G79" i="3" l="1"/>
  <c r="F79" i="3"/>
  <c r="F78" i="3"/>
  <c r="E77" i="3"/>
  <c r="E76" i="3" s="1"/>
  <c r="D77" i="3"/>
  <c r="D76" i="3" s="1"/>
  <c r="C77" i="3"/>
  <c r="C76" i="3" s="1"/>
  <c r="F75" i="3"/>
  <c r="F74" i="3"/>
  <c r="E73" i="3"/>
  <c r="E72" i="3" s="1"/>
  <c r="D73" i="3"/>
  <c r="D72" i="3" s="1"/>
  <c r="C73" i="3"/>
  <c r="C72" i="3" s="1"/>
  <c r="C71" i="3" l="1"/>
  <c r="F77" i="3"/>
  <c r="F76" i="3" s="1"/>
  <c r="G77" i="3"/>
  <c r="G76" i="3" s="1"/>
  <c r="F73" i="3"/>
  <c r="F72" i="3" s="1"/>
  <c r="G73" i="3"/>
  <c r="G72" i="3" s="1"/>
  <c r="E71" i="3"/>
  <c r="D71" i="3"/>
  <c r="E28" i="7"/>
  <c r="E26" i="7"/>
  <c r="E25" i="7"/>
  <c r="G70" i="3"/>
  <c r="F70" i="3"/>
  <c r="G69" i="3"/>
  <c r="F69" i="3"/>
  <c r="G66" i="3"/>
  <c r="F66" i="3"/>
  <c r="G65" i="3"/>
  <c r="F65" i="3"/>
  <c r="G61" i="3"/>
  <c r="F61" i="3"/>
  <c r="G59" i="3"/>
  <c r="F59" i="3"/>
  <c r="G56" i="3"/>
  <c r="F56" i="3"/>
  <c r="G54" i="3"/>
  <c r="F54" i="3"/>
  <c r="G53" i="3"/>
  <c r="F53" i="3"/>
  <c r="G52" i="3"/>
  <c r="F52" i="3"/>
  <c r="G49" i="3"/>
  <c r="F49" i="3"/>
  <c r="G47" i="3"/>
  <c r="F47" i="3"/>
  <c r="G46" i="3"/>
  <c r="F46" i="3"/>
  <c r="G45" i="3"/>
  <c r="F45" i="3"/>
  <c r="G44" i="3"/>
  <c r="F44" i="3"/>
  <c r="G41" i="3"/>
  <c r="F41" i="3"/>
  <c r="G39" i="3"/>
  <c r="F39" i="3"/>
  <c r="G38" i="3"/>
  <c r="F38" i="3"/>
  <c r="G37" i="3"/>
  <c r="F37" i="3"/>
  <c r="G32" i="3"/>
  <c r="F32" i="3"/>
  <c r="F30" i="3"/>
  <c r="G30" i="3" s="1"/>
  <c r="G26" i="3"/>
  <c r="F26" i="3"/>
  <c r="G25" i="3"/>
  <c r="F25" i="3"/>
  <c r="G24" i="3"/>
  <c r="F24" i="3"/>
  <c r="G20" i="3"/>
  <c r="F20" i="3"/>
  <c r="E68" i="3"/>
  <c r="C68" i="3"/>
  <c r="C67" i="3" s="1"/>
  <c r="C64" i="3"/>
  <c r="F68" i="3" l="1"/>
  <c r="F71" i="3"/>
  <c r="F25" i="7"/>
  <c r="G25" i="7"/>
  <c r="F24" i="7"/>
  <c r="F26" i="7"/>
  <c r="F23" i="7"/>
  <c r="G26" i="7"/>
  <c r="C61" i="7"/>
  <c r="G24" i="7"/>
  <c r="G23" i="7"/>
  <c r="G71" i="3"/>
  <c r="F28" i="7"/>
  <c r="G28" i="7"/>
  <c r="G43" i="3" l="1"/>
  <c r="F43" i="3"/>
  <c r="D43" i="3"/>
  <c r="C43" i="3"/>
  <c r="G68" i="3" l="1"/>
  <c r="G67" i="3" s="1"/>
  <c r="F67" i="3"/>
  <c r="D68" i="3"/>
  <c r="D67" i="3" s="1"/>
  <c r="G61" i="7" l="1"/>
  <c r="D61" i="7"/>
  <c r="F61" i="7"/>
  <c r="E67" i="3"/>
  <c r="E61" i="7" l="1"/>
  <c r="G39" i="4"/>
  <c r="H39" i="4" s="1"/>
  <c r="I36" i="4" s="1"/>
  <c r="I39" i="4" s="1"/>
  <c r="J36" i="4" s="1"/>
  <c r="J39" i="4" s="1"/>
  <c r="G13" i="11" l="1"/>
  <c r="J20" i="4" s="1"/>
  <c r="F13" i="11"/>
  <c r="F12" i="11" s="1"/>
  <c r="E13" i="11"/>
  <c r="H20" i="4" s="1"/>
  <c r="D13" i="11"/>
  <c r="D12" i="11" s="1"/>
  <c r="G9" i="11"/>
  <c r="J19" i="4" s="1"/>
  <c r="F9" i="11"/>
  <c r="F8" i="11" s="1"/>
  <c r="E9" i="11"/>
  <c r="H19" i="4" s="1"/>
  <c r="D9" i="11"/>
  <c r="D8" i="11" s="1"/>
  <c r="C13" i="11"/>
  <c r="F20" i="4" s="1"/>
  <c r="C9" i="11"/>
  <c r="F19" i="4" s="1"/>
  <c r="A1" i="11"/>
  <c r="E8" i="11" l="1"/>
  <c r="G8" i="11"/>
  <c r="G19" i="4"/>
  <c r="E12" i="11"/>
  <c r="G12" i="11"/>
  <c r="I19" i="4"/>
  <c r="G20" i="4"/>
  <c r="C8" i="11"/>
  <c r="I20" i="4"/>
  <c r="C12" i="11"/>
  <c r="F21" i="4"/>
  <c r="H21" i="4"/>
  <c r="J21" i="4"/>
  <c r="G21" i="4" l="1"/>
  <c r="I21" i="4"/>
  <c r="C55" i="3" l="1"/>
  <c r="C11" i="7"/>
  <c r="D64" i="3"/>
  <c r="G22" i="7"/>
  <c r="G64" i="3"/>
  <c r="F64" i="3"/>
  <c r="G23" i="3"/>
  <c r="F23" i="3"/>
  <c r="D23" i="3"/>
  <c r="C23" i="3"/>
  <c r="A3" i="7"/>
  <c r="A1" i="7"/>
  <c r="C16" i="7"/>
  <c r="D16" i="7"/>
  <c r="D11" i="7"/>
  <c r="C10" i="7" l="1"/>
  <c r="D10" i="7"/>
  <c r="D22" i="7"/>
  <c r="C22" i="7"/>
  <c r="G9" i="4"/>
  <c r="G10" i="4"/>
  <c r="F10" i="4"/>
  <c r="C27" i="7"/>
  <c r="D27" i="7"/>
  <c r="F9" i="4"/>
  <c r="A1" i="3"/>
  <c r="D21" i="7" l="1"/>
  <c r="C21" i="7"/>
  <c r="F8" i="4"/>
  <c r="G8" i="4"/>
  <c r="F13" i="4"/>
  <c r="G13" i="4"/>
  <c r="G12" i="4"/>
  <c r="F12" i="4"/>
  <c r="G58" i="3"/>
  <c r="F58" i="3"/>
  <c r="D58" i="3"/>
  <c r="C58" i="3"/>
  <c r="C51" i="3"/>
  <c r="G55" i="3"/>
  <c r="F55" i="3"/>
  <c r="D55" i="3"/>
  <c r="G51" i="3"/>
  <c r="F51" i="3"/>
  <c r="D51" i="3"/>
  <c r="G29" i="3"/>
  <c r="D29" i="3"/>
  <c r="C29" i="3"/>
  <c r="G27" i="7"/>
  <c r="G21" i="7" s="1"/>
  <c r="F27" i="7"/>
  <c r="G11" i="4" l="1"/>
  <c r="G14" i="4" s="1"/>
  <c r="G23" i="4" s="1"/>
  <c r="F11" i="4"/>
  <c r="F14" i="4" s="1"/>
  <c r="F23" i="4" s="1"/>
  <c r="J13" i="4"/>
  <c r="I13" i="4"/>
  <c r="C115" i="7"/>
  <c r="C114" i="7" s="1"/>
  <c r="F28" i="4" s="1"/>
  <c r="G50" i="3"/>
  <c r="C50" i="3"/>
  <c r="F50" i="3"/>
  <c r="D50" i="3"/>
  <c r="F13" i="3" l="1"/>
  <c r="F65" i="7"/>
  <c r="F64" i="7" s="1"/>
  <c r="C65" i="7"/>
  <c r="C64" i="7" s="1"/>
  <c r="G13" i="3"/>
  <c r="G65" i="7"/>
  <c r="G64" i="7" s="1"/>
  <c r="D13" i="3"/>
  <c r="D65" i="7"/>
  <c r="D64" i="7" s="1"/>
  <c r="C13" i="3"/>
  <c r="G29" i="4"/>
  <c r="G30" i="4" s="1"/>
  <c r="F29" i="4"/>
  <c r="F30" i="4" s="1"/>
  <c r="J12" i="4"/>
  <c r="J11" i="4" l="1"/>
  <c r="E64" i="3" l="1"/>
  <c r="G16" i="7"/>
  <c r="J10" i="4" l="1"/>
  <c r="E58" i="3" l="1"/>
  <c r="E55" i="3" l="1"/>
  <c r="D63" i="3" l="1"/>
  <c r="D60" i="3"/>
  <c r="D57" i="3" s="1"/>
  <c r="D48" i="3"/>
  <c r="D40" i="3"/>
  <c r="D33" i="3"/>
  <c r="C63" i="3"/>
  <c r="C60" i="3"/>
  <c r="C57" i="3" s="1"/>
  <c r="C48" i="3"/>
  <c r="C40" i="3"/>
  <c r="C33" i="3"/>
  <c r="C28" i="3" s="1"/>
  <c r="C67" i="7" l="1"/>
  <c r="C66" i="7" s="1"/>
  <c r="C55" i="7"/>
  <c r="C54" i="7" s="1"/>
  <c r="C9" i="3"/>
  <c r="D67" i="7"/>
  <c r="D66" i="7" s="1"/>
  <c r="D14" i="3"/>
  <c r="C57" i="7"/>
  <c r="C56" i="7" s="1"/>
  <c r="D55" i="7"/>
  <c r="D54" i="7" s="1"/>
  <c r="D62" i="3"/>
  <c r="D9" i="3"/>
  <c r="C62" i="3"/>
  <c r="C10" i="3"/>
  <c r="C14" i="3"/>
  <c r="D36" i="3"/>
  <c r="D35" i="3" s="1"/>
  <c r="C36" i="3"/>
  <c r="C35" i="3" s="1"/>
  <c r="D28" i="3"/>
  <c r="D22" i="3"/>
  <c r="D42" i="3"/>
  <c r="D18" i="3"/>
  <c r="D17" i="3" s="1"/>
  <c r="C42" i="3"/>
  <c r="C22" i="3"/>
  <c r="C18" i="3"/>
  <c r="C17" i="3" s="1"/>
  <c r="D62" i="7" l="1"/>
  <c r="C59" i="7"/>
  <c r="C58" i="7" s="1"/>
  <c r="D11" i="3"/>
  <c r="D59" i="7"/>
  <c r="D58" i="7" s="1"/>
  <c r="D63" i="7"/>
  <c r="D57" i="7"/>
  <c r="D56" i="7" s="1"/>
  <c r="C63" i="7"/>
  <c r="C12" i="3"/>
  <c r="C62" i="7"/>
  <c r="D10" i="3"/>
  <c r="D12" i="3"/>
  <c r="C11" i="3"/>
  <c r="D21" i="3"/>
  <c r="C21" i="3"/>
  <c r="D16" i="3"/>
  <c r="D15" i="3" s="1"/>
  <c r="C16" i="3"/>
  <c r="C15" i="3" s="1"/>
  <c r="C27" i="3"/>
  <c r="D27" i="3"/>
  <c r="C60" i="7" l="1"/>
  <c r="C53" i="7" s="1"/>
  <c r="C8" i="3"/>
  <c r="C7" i="3" s="1"/>
  <c r="D60" i="7"/>
  <c r="D53" i="7" s="1"/>
  <c r="D8" i="3"/>
  <c r="D7" i="3" s="1"/>
  <c r="C76" i="7" l="1"/>
  <c r="C75" i="7" s="1"/>
  <c r="C74" i="7" s="1"/>
  <c r="D76" i="7"/>
  <c r="D75" i="7" s="1"/>
  <c r="D74" i="7" s="1"/>
  <c r="E63" i="3"/>
  <c r="G63" i="3"/>
  <c r="F63" i="3"/>
  <c r="F62" i="3" l="1"/>
  <c r="F55" i="7"/>
  <c r="F54" i="7" s="1"/>
  <c r="F9" i="3"/>
  <c r="G62" i="3"/>
  <c r="G55" i="7"/>
  <c r="G54" i="7" s="1"/>
  <c r="G9" i="3"/>
  <c r="E62" i="3"/>
  <c r="E55" i="7"/>
  <c r="E54" i="7" s="1"/>
  <c r="E9" i="3"/>
  <c r="E16" i="7"/>
  <c r="H10" i="4" s="1"/>
  <c r="G60" i="3" l="1"/>
  <c r="G57" i="3" s="1"/>
  <c r="G48" i="3"/>
  <c r="G40" i="3"/>
  <c r="G36" i="3"/>
  <c r="G33" i="3"/>
  <c r="F60" i="3"/>
  <c r="F57" i="3" s="1"/>
  <c r="F48" i="3"/>
  <c r="F40" i="3"/>
  <c r="F36" i="3"/>
  <c r="F33" i="3"/>
  <c r="F22" i="3"/>
  <c r="F67" i="7" l="1"/>
  <c r="F66" i="7" s="1"/>
  <c r="F14" i="3"/>
  <c r="F62" i="7"/>
  <c r="G67" i="7"/>
  <c r="G66" i="7" s="1"/>
  <c r="G14" i="3"/>
  <c r="F16" i="7"/>
  <c r="I10" i="4" s="1"/>
  <c r="F21" i="3"/>
  <c r="E18" i="3"/>
  <c r="F42" i="3"/>
  <c r="G35" i="3"/>
  <c r="F35" i="3"/>
  <c r="G28" i="3"/>
  <c r="G22" i="3"/>
  <c r="F18" i="3"/>
  <c r="G18" i="3"/>
  <c r="G42" i="3"/>
  <c r="G62" i="7" l="1"/>
  <c r="G57" i="7"/>
  <c r="G56" i="7" s="1"/>
  <c r="F59" i="7"/>
  <c r="F58" i="7" s="1"/>
  <c r="G11" i="3"/>
  <c r="G59" i="7"/>
  <c r="G58" i="7" s="1"/>
  <c r="F11" i="3"/>
  <c r="G10" i="3"/>
  <c r="G21" i="3"/>
  <c r="G17" i="3"/>
  <c r="E17" i="3"/>
  <c r="F17" i="3"/>
  <c r="G27" i="3"/>
  <c r="G63" i="7" l="1"/>
  <c r="G60" i="7" s="1"/>
  <c r="G53" i="7" s="1"/>
  <c r="F63" i="7"/>
  <c r="F60" i="7" s="1"/>
  <c r="F12" i="3"/>
  <c r="G12" i="3"/>
  <c r="G8" i="3" s="1"/>
  <c r="G7" i="3" s="1"/>
  <c r="G16" i="3"/>
  <c r="G15" i="3" s="1"/>
  <c r="F16" i="3"/>
  <c r="E16" i="3"/>
  <c r="G76" i="7" l="1"/>
  <c r="G75" i="7" s="1"/>
  <c r="G74" i="7" s="1"/>
  <c r="E43" i="3"/>
  <c r="F22" i="7"/>
  <c r="F21" i="7" s="1"/>
  <c r="E36" i="3"/>
  <c r="E29" i="3"/>
  <c r="E23" i="3"/>
  <c r="E22" i="3" s="1"/>
  <c r="E62" i="7" l="1"/>
  <c r="E21" i="3"/>
  <c r="F29" i="3"/>
  <c r="F28" i="3" s="1"/>
  <c r="E60" i="3"/>
  <c r="E57" i="3" s="1"/>
  <c r="E51" i="3"/>
  <c r="E50" i="3" s="1"/>
  <c r="E48" i="3"/>
  <c r="E42" i="3" s="1"/>
  <c r="E40" i="3"/>
  <c r="E35" i="3" s="1"/>
  <c r="E33" i="3"/>
  <c r="E28" i="3" s="1"/>
  <c r="E11" i="3" l="1"/>
  <c r="E59" i="7"/>
  <c r="E58" i="7" s="1"/>
  <c r="E13" i="3"/>
  <c r="E65" i="7"/>
  <c r="E64" i="7" s="1"/>
  <c r="F57" i="7"/>
  <c r="F56" i="7" s="1"/>
  <c r="F53" i="7" s="1"/>
  <c r="E63" i="7"/>
  <c r="E60" i="7" s="1"/>
  <c r="E67" i="7"/>
  <c r="E66" i="7" s="1"/>
  <c r="E14" i="3"/>
  <c r="E57" i="7"/>
  <c r="E56" i="7" s="1"/>
  <c r="E12" i="3"/>
  <c r="F10" i="3"/>
  <c r="E10" i="3"/>
  <c r="E22" i="7"/>
  <c r="F27" i="3"/>
  <c r="F15" i="3" s="1"/>
  <c r="I12" i="4"/>
  <c r="I11" i="4" s="1"/>
  <c r="E27" i="3"/>
  <c r="E15" i="3" s="1"/>
  <c r="F8" i="3" l="1"/>
  <c r="F7" i="3" s="1"/>
  <c r="F76" i="7" s="1"/>
  <c r="F75" i="7" s="1"/>
  <c r="F74" i="7" s="1"/>
  <c r="E53" i="7"/>
  <c r="E8" i="3"/>
  <c r="E7" i="3" s="1"/>
  <c r="E27" i="7"/>
  <c r="E21" i="7" s="1"/>
  <c r="E76" i="7" l="1"/>
  <c r="E75" i="7" s="1"/>
  <c r="E74" i="7" s="1"/>
  <c r="H13" i="4"/>
  <c r="H12" i="4"/>
  <c r="H11" i="4" l="1"/>
  <c r="E11" i="7"/>
  <c r="E10" i="7" s="1"/>
  <c r="G11" i="7"/>
  <c r="G10" i="7" s="1"/>
  <c r="F11" i="7"/>
  <c r="F10" i="7" s="1"/>
  <c r="I9" i="4" l="1"/>
  <c r="I8" i="4" s="1"/>
  <c r="J9" i="4"/>
  <c r="J8" i="4" s="1"/>
  <c r="J14" i="4" s="1"/>
  <c r="J23" i="4" s="1"/>
  <c r="J29" i="4" s="1"/>
  <c r="J30" i="4" s="1"/>
  <c r="H9" i="4"/>
  <c r="H8" i="4" s="1"/>
  <c r="H14" i="4" s="1"/>
  <c r="H23" i="4" s="1"/>
  <c r="H29" i="4" s="1"/>
  <c r="H30" i="4" s="1"/>
  <c r="I14" i="4" l="1"/>
  <c r="I23" i="4" s="1"/>
  <c r="I29" i="4" s="1"/>
  <c r="I30" i="4" s="1"/>
</calcChain>
</file>

<file path=xl/sharedStrings.xml><?xml version="1.0" encoding="utf-8"?>
<sst xmlns="http://schemas.openxmlformats.org/spreadsheetml/2006/main" count="320" uniqueCount="138">
  <si>
    <t>Rashodi za nabavu proizvedene dugotrajne imovine</t>
  </si>
  <si>
    <t>Rashodi za zaposlene</t>
  </si>
  <si>
    <t>Financijski rashodi</t>
  </si>
  <si>
    <t>Prihodi od prodaje proizvoda i robe te pruženih usluga i prihodi od donacija</t>
  </si>
  <si>
    <t>PRIHODI UKUPNO</t>
  </si>
  <si>
    <t>RASHODI UKUPNO</t>
  </si>
  <si>
    <t>RASHODI ZA NABAVU NEFINANCIJSKE IMOVINE</t>
  </si>
  <si>
    <t>RAZLIKA - VIŠAK / MANJAK</t>
  </si>
  <si>
    <t>NETO FINANCIRANJE</t>
  </si>
  <si>
    <t>RASHODI POSLOVANJA</t>
  </si>
  <si>
    <t>Materijalni rashodi</t>
  </si>
  <si>
    <t>Opći prihodi i primici</t>
  </si>
  <si>
    <t>Vlastiti prihodi</t>
  </si>
  <si>
    <t>Prihodi za posebne namjene</t>
  </si>
  <si>
    <t>Financijski  rashodi</t>
  </si>
  <si>
    <t>Rashodi za nabavu proizvedene dugotrajne  imovine</t>
  </si>
  <si>
    <t>Prihodi poslovanja</t>
  </si>
  <si>
    <t>Pomoći iz inozemstva i od subjekata unutar općeg proračuna</t>
  </si>
  <si>
    <t>Prihodi od nadležnog proračuna i od HZZO temeljem ugovornih obveza</t>
  </si>
  <si>
    <t>Prihodi od upr.i admin.pristojbi, pristojbi po posebnim propisima i naknada</t>
  </si>
  <si>
    <t>Prihodi od prodaje nefinancijske imovine</t>
  </si>
  <si>
    <t>Prihodi od prodaje proizvedene dugotrajne imovine</t>
  </si>
  <si>
    <t>Vlastiti izvori</t>
  </si>
  <si>
    <t>Rezultat poslovanja</t>
  </si>
  <si>
    <t>I. OPĆI DIO</t>
  </si>
  <si>
    <t>A) SAŽETAK RAČUNA PRIHODA I RASHODA</t>
  </si>
  <si>
    <t>B) SAŽETAK RAČUNA FINANCIRANJA</t>
  </si>
  <si>
    <t>Naziv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</si>
  <si>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</si>
  <si>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</si>
  <si>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</si>
  <si>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</si>
  <si>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Odgoj i obrazovanje</t>
  </si>
  <si>
    <t xml:space="preserve">Srednje školstvo-rashodi za zaposlene </t>
  </si>
  <si>
    <t>Izvor 5.3.</t>
  </si>
  <si>
    <t xml:space="preserve">Aktivnost A600007 </t>
  </si>
  <si>
    <t>Financiranje iznad minimalnog standarda-srednje školstvo</t>
  </si>
  <si>
    <t>Izvor: 3.1.</t>
  </si>
  <si>
    <t>Izvor: 4.2.</t>
  </si>
  <si>
    <t>Izvor: 5.3.</t>
  </si>
  <si>
    <t xml:space="preserve">Program 6000 </t>
  </si>
  <si>
    <t>Izvor: 6.2.</t>
  </si>
  <si>
    <t>Izvor: 7.2.</t>
  </si>
  <si>
    <t>Izvor: 5.1.</t>
  </si>
  <si>
    <t>POMOĆI BPŽ</t>
  </si>
  <si>
    <t>II. POSEBNI DIO</t>
  </si>
  <si>
    <t xml:space="preserve">C) PRENESENI VIŠAK ILI PRENESENI MANJAK </t>
  </si>
  <si>
    <t xml:space="preserve">Aktivnost A600003 </t>
  </si>
  <si>
    <t>EUR</t>
  </si>
  <si>
    <t>PREDSJEDNIK ŠKOLSKOG ODBORA:</t>
  </si>
  <si>
    <t>Zdenko Lukačević, prof.</t>
  </si>
  <si>
    <t>Projekcija 
za 2026.</t>
  </si>
  <si>
    <t>Razred/  skupina</t>
  </si>
  <si>
    <t>PRIMICI UKUPNO</t>
  </si>
  <si>
    <t>IZDACI UKUPNO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</si>
  <si>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</si>
  <si>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</si>
  <si>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</si>
  <si>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</si>
  <si>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</si>
  <si>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</si>
  <si>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PRIJENOS VIŠKA / MANJKA IZ PRETHODNE(IH) GODINE</t>
  </si>
  <si>
    <t>PRIJENOS VIŠKA/MANJKA U SLJEDEĆE RAZDOBLJE</t>
  </si>
  <si>
    <t>VIŠAK/MANJAK+NETO FINANCIRANJE+PRIJENOS VIŠKA/MANJKA IZ PRETHODNE(IH) GODINE-PRIJENOS VIŠKA/MANJKA U SLLJEDEĆE RAZDOBLJE</t>
  </si>
  <si>
    <t>VIŠAK/MANJAK + NETO FINANCIRANJE</t>
  </si>
  <si>
    <t>D) VIŠEGODIŠNJI PLAN URAVNOTEŽENJA</t>
  </si>
  <si>
    <t>VIŠAK/MANJAK IZ PRETHODNE(IH) GODINE KOJI ĆE SE RASPOREDITI/POKRITI</t>
  </si>
  <si>
    <t>VIŠAK/MANJAK TEKUĆE GODINE</t>
  </si>
  <si>
    <t>PRIJENOS VIŠKA/MANJKA U SLIJEDEĆE RAZDOBLJE</t>
  </si>
  <si>
    <t xml:space="preserve">Aktivnost A600004 </t>
  </si>
  <si>
    <t>Srednje školstvo-redovno poslovanje po minimalnom standardu</t>
  </si>
  <si>
    <t>Aktivnost A600018</t>
  </si>
  <si>
    <t>S osmjehom u školu 6</t>
  </si>
  <si>
    <t>Izvršenje 2023.</t>
  </si>
  <si>
    <t>Plan 2024.</t>
  </si>
  <si>
    <t>Plan za 2025.</t>
  </si>
  <si>
    <t>Projekcija 
za 2027.</t>
  </si>
  <si>
    <t>OPĆI PRIHODI I PRIMICI</t>
  </si>
  <si>
    <t>Decentralizirana sredstva</t>
  </si>
  <si>
    <t>3.1.</t>
  </si>
  <si>
    <t>4.2.</t>
  </si>
  <si>
    <t>5.3.</t>
  </si>
  <si>
    <t>5.1.</t>
  </si>
  <si>
    <t>Pomoći BPŽ</t>
  </si>
  <si>
    <t>6.2.</t>
  </si>
  <si>
    <t>Donacije</t>
  </si>
  <si>
    <t>7.2.</t>
  </si>
  <si>
    <t>1.1.</t>
  </si>
  <si>
    <t>Rashodi poslovanja</t>
  </si>
  <si>
    <t>Rashodi za nabavu nefinancijske imovine</t>
  </si>
  <si>
    <t>Šifra</t>
  </si>
  <si>
    <t>RKP 17917</t>
  </si>
  <si>
    <t xml:space="preserve">ELEKTROTEHNIČKA I EKONOMSKA ŠKOLA </t>
  </si>
  <si>
    <t>IZVORI FINANCIRANJA UKUPNO</t>
  </si>
  <si>
    <t xml:space="preserve">Pomoći </t>
  </si>
  <si>
    <t>Izvor: 1.1.</t>
  </si>
  <si>
    <t>A. RAČUN PRIHODA I RASHODA</t>
  </si>
  <si>
    <t>C. PRENESENI VIŠAK ILI PRENESENI MANJAK</t>
  </si>
  <si>
    <t>Rashodi za donacije, kazne, naknade šteta i kapitalne pomoći</t>
  </si>
  <si>
    <t>VIŠAK/MANJAK PRIHODA UKUPNO</t>
  </si>
  <si>
    <t>Pomoći PK</t>
  </si>
  <si>
    <t>5.2.</t>
  </si>
  <si>
    <t>POMOĆI PK</t>
  </si>
  <si>
    <t>Izvor: 5.2.</t>
  </si>
  <si>
    <t>DECENTRALIZIRANA SREDSTVA</t>
  </si>
  <si>
    <t>S osmjehom u školu 7</t>
  </si>
  <si>
    <t>Aktivnost A600038</t>
  </si>
  <si>
    <t>Razred i naziv</t>
  </si>
  <si>
    <t xml:space="preserve">A1. PRIHODI I RASHODI PREMA EKONONOMSKOJ KLASIFIKACIJI </t>
  </si>
  <si>
    <t>A2. PRIHODI I RASHODI PREMA IZVORIMA FINANCIRANJA</t>
  </si>
  <si>
    <t>A3. RASHODI PREMA FUNKCIJSKOJ KLASIFIKACIJI</t>
  </si>
  <si>
    <t>09</t>
  </si>
  <si>
    <t>Obrazovanje</t>
  </si>
  <si>
    <t>092</t>
  </si>
  <si>
    <t>Srednjoškolsko obrazovanje</t>
  </si>
  <si>
    <t>096</t>
  </si>
  <si>
    <t>Dodatne usluge u obrazovanju</t>
  </si>
  <si>
    <t>B1. RAČUN FINANCIRANJA PREMA EKONOMSKOJ KLASIFIKACIJI</t>
  </si>
  <si>
    <t>B2. RAČUN FINANCIRANJA PREMA IZVORIMA FINANCIRANJA</t>
  </si>
  <si>
    <t>Pomoći</t>
  </si>
  <si>
    <t>Preneseni višak - vlastiti prihodi</t>
  </si>
  <si>
    <t>Preneseni višak - posebne namjene</t>
  </si>
  <si>
    <t>Preneseni višak - pomoći</t>
  </si>
  <si>
    <t>Preneseni manjak - pomoći</t>
  </si>
  <si>
    <t>Preneseni višak - donacije</t>
  </si>
  <si>
    <t>VLASTITI PRIHODI PK</t>
  </si>
  <si>
    <t>PRIHODI ZA POSEBNE NAMJENE PK</t>
  </si>
  <si>
    <t>DONACIJE PK</t>
  </si>
  <si>
    <t>PRIHODI OD PRODAJE NEFINANCIJSKE IMOVINE PK</t>
  </si>
  <si>
    <t>Vlastiti prihodi PK</t>
  </si>
  <si>
    <t>Prihodi za posebne namjene PK</t>
  </si>
  <si>
    <t>Donacije PK</t>
  </si>
  <si>
    <t>Prihodi od prodaje nefinancijske imovine PK</t>
  </si>
  <si>
    <t>UR.BROJ: 2178-15-5-24-1</t>
  </si>
  <si>
    <t>FINANCIJSKI PLAN  ELEKTROTEHNIČKE I EKONOMSKE ŠKOLE NOVA GRADIŠKA
ZA 2025. I PROJEKCIJA ZA 2026. I 2027. GODINU</t>
  </si>
  <si>
    <t>Prijedlog financijskog plana za 2025. i projekcija za 2026. i 2027. godinu usvojen je na 28. sjednici Školskog odbora održanoj dana 21.11.2024. godine</t>
  </si>
  <si>
    <t>KLASA: 400-02/24-01/4</t>
  </si>
  <si>
    <t>Usvajanjem Proračuna BPŽ za 2025. i projekcija za 2026. i 2027. g. na 27. sjednici Županijske skupštine održanoj dana 18.12.2024. godine usvojen je Financijski plan Elektrotehničke i ekonomske škole za 2025. i projekcije za 2026. i 2027. godinu.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</si>
</sst>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(* #,##0.00_);_(* \(#,##0.00\);_(* &quot;-&quot;??_);_(@_)"/>
    <numFmt numFmtId="166" formatCode="#,##0.00_ ;\-#,##0.00\ "/>
  </numFmts>
  <fonts count="28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313E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09">
    <xf numFmtId="0" fontId="0" fillId="0" borderId="0" xfId="0"/>
    <xf numFmtId="0" fontId="8" fillId="0" borderId="0" xfId="0" applyFont="1"/>
    <xf numFmtId="0" fontId="1" fillId="0" borderId="0" xfId="0" applyFont="1"/>
    <xf numFmtId="0" fontId="3" fillId="0" borderId="0" xfId="0" applyNumberFormat="1" applyFont="1" applyFill="1" applyBorder="1" applyAlignment="1" applyProtection="1"/>
    <xf numFmtId="4" fontId="1" fillId="0" borderId="0" xfId="1" applyNumberFormat="1" applyFont="1" applyAlignment="1">
      <alignment horizontal="right"/>
    </xf>
    <xf numFmtId="4" fontId="14" fillId="2" borderId="5" xfId="1" applyNumberFormat="1" applyFont="1" applyFill="1" applyBorder="1" applyAlignment="1" applyProtection="1">
      <alignment horizontal="right" vertical="center" wrapText="1" readingOrder="1"/>
      <protection locked="0"/>
    </xf>
    <xf numFmtId="4" fontId="14" fillId="0" borderId="5" xfId="1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" fillId="0" borderId="0" xfId="0" applyFont="1" applyFill="1"/>
    <xf numFmtId="4" fontId="1" fillId="0" borderId="0" xfId="1" applyNumberFormat="1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15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0" fillId="0" borderId="0" xfId="0" applyFill="1"/>
    <xf numFmtId="4" fontId="8" fillId="0" borderId="0" xfId="0" applyNumberFormat="1" applyFont="1" applyFill="1"/>
    <xf numFmtId="0" fontId="1" fillId="0" borderId="0" xfId="0" applyFont="1"/>
    <xf numFmtId="0" fontId="1" fillId="0" borderId="0" xfId="0" applyFont="1"/>
    <xf numFmtId="164" fontId="1" fillId="0" borderId="0" xfId="0" applyNumberFormat="1" applyFont="1" applyFill="1"/>
    <xf numFmtId="0" fontId="1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 readingOrder="1"/>
    </xf>
    <xf numFmtId="0" fontId="5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 vertical="center" wrapText="1" readingOrder="1"/>
    </xf>
    <xf numFmtId="0" fontId="4" fillId="0" borderId="4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10" fillId="5" borderId="3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3" fontId="17" fillId="0" borderId="0" xfId="0" applyNumberFormat="1" applyFont="1" applyBorder="1" applyAlignment="1">
      <alignment horizontal="right"/>
    </xf>
    <xf numFmtId="0" fontId="1" fillId="0" borderId="0" xfId="0" applyFont="1"/>
    <xf numFmtId="0" fontId="0" fillId="0" borderId="0" xfId="0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vertical="center"/>
    </xf>
    <xf numFmtId="0" fontId="0" fillId="0" borderId="0" xfId="0"/>
    <xf numFmtId="4" fontId="3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/>
    </xf>
    <xf numFmtId="4" fontId="8" fillId="0" borderId="5" xfId="1" applyNumberFormat="1" applyFont="1" applyFill="1" applyBorder="1" applyAlignment="1" applyProtection="1">
      <alignment horizontal="right" vertical="center" wrapText="1" readingOrder="1"/>
      <protection locked="0"/>
    </xf>
    <xf numFmtId="0" fontId="14" fillId="2" borderId="4" xfId="0" applyFont="1" applyFill="1" applyBorder="1" applyAlignment="1" applyProtection="1">
      <alignment vertical="center" wrapText="1" readingOrder="1"/>
      <protection locked="0"/>
    </xf>
    <xf numFmtId="0" fontId="14" fillId="2" borderId="5" xfId="0" applyFont="1" applyFill="1" applyBorder="1" applyAlignment="1">
      <alignment vertical="center"/>
    </xf>
    <xf numFmtId="4" fontId="14" fillId="2" borderId="10" xfId="1" applyNumberFormat="1" applyFont="1" applyFill="1" applyBorder="1" applyAlignment="1" applyProtection="1">
      <alignment horizontal="right" vertical="center" wrapText="1" readingOrder="1"/>
      <protection locked="0"/>
    </xf>
    <xf numFmtId="4" fontId="14" fillId="0" borderId="10" xfId="1" applyNumberFormat="1" applyFont="1" applyFill="1" applyBorder="1" applyAlignment="1" applyProtection="1">
      <alignment horizontal="right" vertical="center" wrapText="1" readingOrder="1"/>
      <protection locked="0"/>
    </xf>
    <xf numFmtId="0" fontId="14" fillId="2" borderId="5" xfId="0" applyFont="1" applyFill="1" applyBorder="1" applyAlignment="1">
      <alignment horizontal="left" vertical="center"/>
    </xf>
    <xf numFmtId="4" fontId="24" fillId="5" borderId="5" xfId="0" applyNumberFormat="1" applyFont="1" applyFill="1" applyBorder="1" applyAlignment="1">
      <alignment horizontal="right"/>
    </xf>
    <xf numFmtId="4" fontId="24" fillId="5" borderId="10" xfId="0" applyNumberFormat="1" applyFont="1" applyFill="1" applyBorder="1" applyAlignment="1">
      <alignment horizontal="right"/>
    </xf>
    <xf numFmtId="4" fontId="10" fillId="6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10" fillId="7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165" fontId="12" fillId="0" borderId="0" xfId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 readingOrder="1"/>
    </xf>
    <xf numFmtId="0" fontId="4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left"/>
    </xf>
    <xf numFmtId="4" fontId="1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/>
    <xf numFmtId="0" fontId="13" fillId="0" borderId="0" xfId="0" applyFont="1"/>
    <xf numFmtId="4" fontId="10" fillId="7" borderId="3" xfId="0" quotePrefix="1" applyNumberFormat="1" applyFont="1" applyFill="1" applyBorder="1" applyAlignment="1">
      <alignment horizontal="right"/>
    </xf>
    <xf numFmtId="0" fontId="7" fillId="0" borderId="0" xfId="0" quotePrefix="1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>
      <alignment horizontal="right"/>
    </xf>
    <xf numFmtId="4" fontId="1" fillId="0" borderId="0" xfId="1" applyNumberFormat="1" applyFont="1" applyAlignment="1"/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Fill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center" vertical="center" readingOrder="1"/>
    </xf>
    <xf numFmtId="0" fontId="8" fillId="0" borderId="5" xfId="0" applyFont="1" applyBorder="1" applyAlignment="1">
      <alignment horizontal="left" vertical="center" wrapText="1" readingOrder="1"/>
    </xf>
    <xf numFmtId="0" fontId="24" fillId="0" borderId="4" xfId="0" applyNumberFormat="1" applyFont="1" applyFill="1" applyBorder="1" applyAlignment="1" applyProtection="1">
      <alignment horizontal="center" vertical="center" readingOrder="1"/>
    </xf>
    <xf numFmtId="0" fontId="24" fillId="0" borderId="5" xfId="0" applyNumberFormat="1" applyFont="1" applyFill="1" applyBorder="1" applyAlignment="1" applyProtection="1">
      <alignment horizontal="left" vertical="center" wrapText="1" readingOrder="1"/>
    </xf>
    <xf numFmtId="0" fontId="13" fillId="4" borderId="4" xfId="0" applyNumberFormat="1" applyFont="1" applyFill="1" applyBorder="1" applyAlignment="1" applyProtection="1">
      <alignment horizontal="center" vertical="center"/>
    </xf>
    <xf numFmtId="0" fontId="13" fillId="4" borderId="5" xfId="0" applyNumberFormat="1" applyFont="1" applyFill="1" applyBorder="1" applyAlignment="1" applyProtection="1">
      <alignment vertic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 applyProtection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/>
    </xf>
    <xf numFmtId="4" fontId="24" fillId="0" borderId="5" xfId="0" applyNumberFormat="1" applyFont="1" applyFill="1" applyBorder="1" applyAlignment="1" applyProtection="1">
      <alignment horizontal="right" vertical="center" wrapText="1"/>
    </xf>
    <xf numFmtId="4" fontId="13" fillId="4" borderId="5" xfId="0" applyNumberFormat="1" applyFont="1" applyFill="1" applyBorder="1" applyAlignment="1" applyProtection="1">
      <alignment horizontal="right" vertical="center" wrapText="1"/>
    </xf>
    <xf numFmtId="4" fontId="13" fillId="4" borderId="10" xfId="0" applyNumberFormat="1" applyFont="1" applyFill="1" applyBorder="1" applyAlignment="1" applyProtection="1">
      <alignment horizontal="right" vertical="center" wrapText="1"/>
    </xf>
    <xf numFmtId="4" fontId="24" fillId="0" borderId="5" xfId="0" applyNumberFormat="1" applyFont="1" applyFill="1" applyBorder="1" applyAlignment="1" applyProtection="1">
      <alignment vertical="center" wrapText="1"/>
    </xf>
    <xf numFmtId="4" fontId="24" fillId="0" borderId="10" xfId="0" applyNumberFormat="1" applyFont="1" applyFill="1" applyBorder="1" applyAlignment="1" applyProtection="1">
      <alignment vertical="center" wrapText="1"/>
    </xf>
    <xf numFmtId="0" fontId="13" fillId="4" borderId="5" xfId="0" applyNumberFormat="1" applyFont="1" applyFill="1" applyBorder="1" applyAlignment="1" applyProtection="1">
      <alignment vertical="center" wrapText="1"/>
    </xf>
    <xf numFmtId="4" fontId="13" fillId="4" borderId="5" xfId="0" applyNumberFormat="1" applyFont="1" applyFill="1" applyBorder="1" applyAlignment="1" applyProtection="1">
      <alignment vertical="center"/>
    </xf>
    <xf numFmtId="4" fontId="13" fillId="4" borderId="1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166" fontId="1" fillId="0" borderId="0" xfId="1" applyNumberFormat="1" applyFont="1" applyBorder="1" applyAlignment="1">
      <alignment horizontal="right"/>
    </xf>
    <xf numFmtId="4" fontId="1" fillId="0" borderId="0" xfId="1" applyNumberFormat="1" applyFont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>
      <alignment horizontal="left" vertical="center" wrapText="1" readingOrder="1"/>
    </xf>
    <xf numFmtId="4" fontId="5" fillId="2" borderId="5" xfId="0" applyNumberFormat="1" applyFont="1" applyFill="1" applyBorder="1" applyAlignment="1">
      <alignment horizontal="right" vertical="center" wrapText="1" readingOrder="1"/>
    </xf>
    <xf numFmtId="4" fontId="5" fillId="2" borderId="10" xfId="2" applyNumberFormat="1" applyFont="1" applyFill="1" applyBorder="1" applyAlignment="1">
      <alignment horizontal="right" vertical="center" readingOrder="1"/>
    </xf>
    <xf numFmtId="0" fontId="5" fillId="0" borderId="0" xfId="0" applyFont="1" applyFill="1" applyBorder="1" applyAlignment="1">
      <alignment horizontal="left" vertical="center" readingOrder="1"/>
    </xf>
    <xf numFmtId="4" fontId="4" fillId="0" borderId="5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>
      <alignment horizontal="left" vertical="center" readingOrder="1"/>
    </xf>
    <xf numFmtId="0" fontId="12" fillId="0" borderId="0" xfId="0" applyNumberFormat="1" applyFont="1" applyFill="1" applyBorder="1" applyAlignment="1" applyProtection="1">
      <alignment horizontal="left" vertical="center" readingOrder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166" fontId="6" fillId="0" borderId="0" xfId="1" applyNumberFormat="1" applyFont="1" applyFill="1" applyBorder="1" applyAlignment="1" applyProtection="1">
      <alignment horizontal="right" vertical="center"/>
    </xf>
    <xf numFmtId="4" fontId="6" fillId="0" borderId="0" xfId="2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6" xfId="0" applyNumberFormat="1" applyFont="1" applyFill="1" applyBorder="1" applyAlignment="1" applyProtection="1">
      <alignment vertical="center"/>
    </xf>
    <xf numFmtId="166" fontId="13" fillId="3" borderId="16" xfId="1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166" fontId="13" fillId="0" borderId="0" xfId="1" applyNumberFormat="1" applyFont="1" applyFill="1" applyBorder="1" applyAlignment="1" applyProtection="1">
      <alignment horizontal="right" vertical="center"/>
    </xf>
    <xf numFmtId="4" fontId="13" fillId="0" borderId="0" xfId="2" applyNumberFormat="1" applyFont="1" applyFill="1" applyBorder="1" applyAlignment="1" applyProtection="1">
      <alignment horizontal="right" vertical="center"/>
    </xf>
    <xf numFmtId="1" fontId="8" fillId="0" borderId="0" xfId="0" applyNumberFormat="1" applyFont="1" applyFill="1" applyAlignment="1">
      <alignment horizontal="center" vertical="center"/>
    </xf>
    <xf numFmtId="1" fontId="14" fillId="2" borderId="4" xfId="0" applyNumberFormat="1" applyFont="1" applyFill="1" applyBorder="1" applyAlignment="1" applyProtection="1">
      <alignment horizontal="left" vertical="center" wrapText="1" readingOrder="1"/>
      <protection locked="0"/>
    </xf>
    <xf numFmtId="1" fontId="14" fillId="2" borderId="5" xfId="0" applyNumberFormat="1" applyFont="1" applyFill="1" applyBorder="1" applyAlignment="1" applyProtection="1">
      <alignment horizontal="left" vertical="center" wrapText="1" readingOrder="1"/>
      <protection locked="0"/>
    </xf>
    <xf numFmtId="1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4" fontId="14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3" borderId="12" xfId="0" applyNumberFormat="1" applyFont="1" applyFill="1" applyBorder="1" applyAlignment="1" applyProtection="1">
      <alignment horizontal="center" vertical="center" wrapText="1"/>
    </xf>
    <xf numFmtId="0" fontId="13" fillId="3" borderId="13" xfId="0" applyNumberFormat="1" applyFont="1" applyFill="1" applyBorder="1" applyAlignment="1" applyProtection="1">
      <alignment horizontal="left" vertical="center" wrapText="1"/>
    </xf>
    <xf numFmtId="4" fontId="13" fillId="3" borderId="13" xfId="0" applyNumberFormat="1" applyFont="1" applyFill="1" applyBorder="1" applyAlignment="1">
      <alignment horizontal="right"/>
    </xf>
    <xf numFmtId="4" fontId="13" fillId="3" borderId="14" xfId="0" applyNumberFormat="1" applyFont="1" applyFill="1" applyBorder="1" applyAlignment="1">
      <alignment horizontal="right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5" xfId="0" applyNumberFormat="1" applyFont="1" applyFill="1" applyBorder="1" applyAlignment="1" applyProtection="1">
      <alignment horizontal="left" vertical="center" wrapText="1"/>
    </xf>
    <xf numFmtId="4" fontId="13" fillId="4" borderId="5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right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left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left" vertical="center" wrapText="1"/>
    </xf>
    <xf numFmtId="4" fontId="13" fillId="3" borderId="5" xfId="0" applyNumberFormat="1" applyFont="1" applyFill="1" applyBorder="1" applyAlignment="1">
      <alignment horizontal="right"/>
    </xf>
    <xf numFmtId="4" fontId="13" fillId="3" borderId="10" xfId="0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center" vertical="center"/>
    </xf>
    <xf numFmtId="0" fontId="8" fillId="5" borderId="6" xfId="0" applyNumberFormat="1" applyFont="1" applyFill="1" applyBorder="1" applyAlignment="1" applyProtection="1">
      <alignment horizontal="center" vertical="center" wrapText="1"/>
    </xf>
    <xf numFmtId="0" fontId="8" fillId="5" borderId="7" xfId="0" applyNumberFormat="1" applyFont="1" applyFill="1" applyBorder="1" applyAlignment="1" applyProtection="1">
      <alignment vertical="center" wrapText="1"/>
    </xf>
    <xf numFmtId="4" fontId="24" fillId="5" borderId="7" xfId="0" applyNumberFormat="1" applyFont="1" applyFill="1" applyBorder="1" applyAlignment="1">
      <alignment horizontal="right"/>
    </xf>
    <xf numFmtId="4" fontId="24" fillId="5" borderId="11" xfId="0" applyNumberFormat="1" applyFont="1" applyFill="1" applyBorder="1" applyAlignment="1">
      <alignment horizontal="right"/>
    </xf>
    <xf numFmtId="4" fontId="14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3" borderId="12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vertical="center"/>
    </xf>
    <xf numFmtId="166" fontId="13" fillId="3" borderId="13" xfId="1" applyNumberFormat="1" applyFont="1" applyFill="1" applyBorder="1" applyAlignment="1" applyProtection="1">
      <alignment horizontal="right" vertical="center"/>
    </xf>
    <xf numFmtId="166" fontId="13" fillId="3" borderId="14" xfId="1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 wrapText="1" readingOrder="1"/>
      <protection locked="0"/>
    </xf>
    <xf numFmtId="0" fontId="4" fillId="0" borderId="7" xfId="0" applyFont="1" applyFill="1" applyBorder="1" applyAlignment="1">
      <alignment horizontal="left" vertical="center" wrapText="1" readingOrder="1"/>
    </xf>
    <xf numFmtId="4" fontId="4" fillId="0" borderId="7" xfId="0" applyNumberFormat="1" applyFont="1" applyFill="1" applyBorder="1" applyAlignment="1">
      <alignment horizontal="right" vertical="center" wrapText="1" readingOrder="1"/>
    </xf>
    <xf numFmtId="4" fontId="13" fillId="3" borderId="13" xfId="0" applyNumberFormat="1" applyFont="1" applyFill="1" applyBorder="1" applyAlignment="1" applyProtection="1">
      <alignment horizontal="right" vertical="center"/>
    </xf>
    <xf numFmtId="4" fontId="13" fillId="3" borderId="14" xfId="0" applyNumberFormat="1" applyFont="1" applyFill="1" applyBorder="1" applyAlignment="1" applyProtection="1">
      <alignment horizontal="right" vertical="center"/>
    </xf>
    <xf numFmtId="0" fontId="13" fillId="4" borderId="5" xfId="0" applyFont="1" applyFill="1" applyBorder="1" applyAlignment="1">
      <alignment vertical="center"/>
    </xf>
    <xf numFmtId="4" fontId="13" fillId="4" borderId="5" xfId="0" applyNumberFormat="1" applyFont="1" applyFill="1" applyBorder="1" applyAlignment="1">
      <alignment horizontal="right" vertical="center" wrapText="1"/>
    </xf>
    <xf numFmtId="4" fontId="13" fillId="4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/>
    </xf>
    <xf numFmtId="4" fontId="24" fillId="0" borderId="10" xfId="0" applyNumberFormat="1" applyFont="1" applyFill="1" applyBorder="1" applyAlignment="1" applyProtection="1">
      <alignment horizontal="right" vertical="center" wrapText="1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/>
    </xf>
    <xf numFmtId="4" fontId="24" fillId="0" borderId="7" xfId="0" applyNumberFormat="1" applyFont="1" applyFill="1" applyBorder="1" applyAlignment="1" applyProtection="1">
      <alignment vertical="center" wrapText="1"/>
    </xf>
    <xf numFmtId="4" fontId="24" fillId="0" borderId="11" xfId="0" applyNumberFormat="1" applyFont="1" applyFill="1" applyBorder="1" applyAlignment="1" applyProtection="1">
      <alignment vertical="center" wrapText="1"/>
    </xf>
    <xf numFmtId="0" fontId="13" fillId="3" borderId="13" xfId="0" applyNumberFormat="1" applyFont="1" applyFill="1" applyBorder="1" applyAlignment="1" applyProtection="1">
      <alignment vertical="center" wrapText="1"/>
    </xf>
    <xf numFmtId="4" fontId="13" fillId="3" borderId="13" xfId="0" applyNumberFormat="1" applyFont="1" applyFill="1" applyBorder="1" applyAlignment="1" applyProtection="1">
      <alignment vertical="center"/>
    </xf>
    <xf numFmtId="4" fontId="13" fillId="3" borderId="14" xfId="0" applyNumberFormat="1" applyFont="1" applyFill="1" applyBorder="1" applyAlignment="1" applyProtection="1">
      <alignment vertical="center"/>
    </xf>
    <xf numFmtId="4" fontId="10" fillId="6" borderId="3" xfId="0" quotePrefix="1" applyNumberFormat="1" applyFont="1" applyFill="1" applyBorder="1" applyAlignment="1">
      <alignment horizontal="right"/>
    </xf>
    <xf numFmtId="0" fontId="14" fillId="5" borderId="17" xfId="0" applyNumberFormat="1" applyFont="1" applyFill="1" applyBorder="1" applyAlignment="1" applyProtection="1">
      <alignment horizontal="center" vertical="center" wrapText="1"/>
    </xf>
    <xf numFmtId="0" fontId="8" fillId="5" borderId="17" xfId="0" applyNumberFormat="1" applyFont="1" applyFill="1" applyBorder="1" applyAlignment="1" applyProtection="1">
      <alignment horizontal="left" vertical="center" wrapText="1"/>
    </xf>
    <xf numFmtId="4" fontId="24" fillId="5" borderId="17" xfId="0" applyNumberFormat="1" applyFont="1" applyFill="1" applyBorder="1" applyAlignment="1">
      <alignment horizontal="right"/>
    </xf>
    <xf numFmtId="0" fontId="7" fillId="0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Fill="1" applyAlignment="1">
      <alignment horizontal="center"/>
    </xf>
    <xf numFmtId="0" fontId="14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0" borderId="5" xfId="0" applyFont="1" applyFill="1" applyBorder="1" applyAlignment="1" applyProtection="1">
      <alignment horizontal="left" vertical="center" wrapText="1" readingOrder="1"/>
      <protection locked="0"/>
    </xf>
    <xf numFmtId="0" fontId="8" fillId="0" borderId="4" xfId="0" applyFont="1" applyFill="1" applyBorder="1" applyAlignment="1" applyProtection="1">
      <alignment horizontal="left" vertical="center" wrapText="1" readingOrder="1"/>
      <protection locked="0"/>
    </xf>
    <xf numFmtId="0" fontId="8" fillId="0" borderId="5" xfId="0" applyFont="1" applyFill="1" applyBorder="1" applyAlignment="1" applyProtection="1">
      <alignment horizontal="left" vertical="center" wrapText="1" readingOrder="1"/>
      <protection locked="0"/>
    </xf>
    <xf numFmtId="0" fontId="8" fillId="0" borderId="5" xfId="0" applyFont="1" applyFill="1" applyBorder="1" applyAlignment="1">
      <alignment horizontal="left" vertical="center"/>
    </xf>
    <xf numFmtId="4" fontId="8" fillId="0" borderId="10" xfId="1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 applyProtection="1">
      <alignment horizontal="left" vertical="center" wrapText="1" readingOrder="1"/>
      <protection locked="0"/>
    </xf>
    <xf numFmtId="0" fontId="8" fillId="0" borderId="7" xfId="0" applyFont="1" applyFill="1" applyBorder="1" applyAlignment="1">
      <alignment horizontal="left" vertical="center"/>
    </xf>
    <xf numFmtId="4" fontId="8" fillId="0" borderId="7" xfId="1" applyNumberFormat="1" applyFont="1" applyFill="1" applyBorder="1" applyAlignment="1" applyProtection="1">
      <alignment horizontal="right" vertical="center" wrapText="1" readingOrder="1"/>
      <protection locked="0"/>
    </xf>
    <xf numFmtId="4" fontId="8" fillId="0" borderId="11" xfId="1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0" applyNumberFormat="1" applyFont="1" applyFill="1" applyBorder="1" applyAlignment="1" applyProtection="1"/>
    <xf numFmtId="4" fontId="4" fillId="0" borderId="10" xfId="2" applyNumberFormat="1" applyFont="1" applyFill="1" applyBorder="1" applyAlignment="1">
      <alignment horizontal="right" vertical="center" readingOrder="1"/>
    </xf>
    <xf numFmtId="4" fontId="4" fillId="0" borderId="11" xfId="2" applyNumberFormat="1" applyFont="1" applyFill="1" applyBorder="1" applyAlignment="1">
      <alignment horizontal="right" vertical="center" readingOrder="1"/>
    </xf>
    <xf numFmtId="16" fontId="4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left" vertical="center" wrapText="1" readingOrder="1"/>
      <protection locked="0"/>
    </xf>
    <xf numFmtId="0" fontId="13" fillId="3" borderId="13" xfId="0" applyFont="1" applyFill="1" applyBorder="1" applyAlignment="1" applyProtection="1">
      <alignment horizontal="left" vertical="center" wrapText="1" readingOrder="1"/>
      <protection locked="0"/>
    </xf>
    <xf numFmtId="4" fontId="13" fillId="3" borderId="13" xfId="1" applyNumberFormat="1" applyFont="1" applyFill="1" applyBorder="1" applyAlignment="1" applyProtection="1">
      <alignment horizontal="right" vertical="center" wrapText="1" readingOrder="1"/>
      <protection locked="0"/>
    </xf>
    <xf numFmtId="4" fontId="13" fillId="3" borderId="14" xfId="1" applyNumberFormat="1" applyFont="1" applyFill="1" applyBorder="1" applyAlignment="1" applyProtection="1">
      <alignment horizontal="right" vertical="center" wrapText="1" readingOrder="1"/>
      <protection locked="0"/>
    </xf>
    <xf numFmtId="0" fontId="13" fillId="3" borderId="4" xfId="0" applyFont="1" applyFill="1" applyBorder="1" applyAlignment="1" applyProtection="1">
      <alignment vertical="center" wrapText="1" readingOrder="1"/>
      <protection locked="0"/>
    </xf>
    <xf numFmtId="0" fontId="13" fillId="3" borderId="5" xfId="0" applyFont="1" applyFill="1" applyBorder="1" applyAlignment="1" applyProtection="1">
      <alignment vertical="center" wrapText="1" readingOrder="1"/>
      <protection locked="0"/>
    </xf>
    <xf numFmtId="4" fontId="13" fillId="3" borderId="5" xfId="1" applyNumberFormat="1" applyFont="1" applyFill="1" applyBorder="1" applyAlignment="1" applyProtection="1">
      <alignment horizontal="right" vertical="center" wrapText="1" readingOrder="1"/>
      <protection locked="0"/>
    </xf>
    <xf numFmtId="4" fontId="13" fillId="3" borderId="10" xfId="1" applyNumberFormat="1" applyFont="1" applyFill="1" applyBorder="1" applyAlignment="1" applyProtection="1">
      <alignment horizontal="right" vertical="center" wrapText="1" readingOrder="1"/>
      <protection locked="0"/>
    </xf>
    <xf numFmtId="0" fontId="13" fillId="4" borderId="4" xfId="0" applyFont="1" applyFill="1" applyBorder="1" applyAlignment="1" applyProtection="1">
      <alignment vertical="center" wrapText="1" readingOrder="1"/>
      <protection locked="0"/>
    </xf>
    <xf numFmtId="0" fontId="13" fillId="4" borderId="5" xfId="0" applyFont="1" applyFill="1" applyBorder="1" applyAlignment="1" applyProtection="1">
      <alignment vertical="center" wrapText="1" readingOrder="1"/>
      <protection locked="0"/>
    </xf>
    <xf numFmtId="4" fontId="13" fillId="4" borderId="5" xfId="1" applyNumberFormat="1" applyFont="1" applyFill="1" applyBorder="1" applyAlignment="1" applyProtection="1">
      <alignment horizontal="right" vertical="center" wrapText="1" readingOrder="1"/>
      <protection locked="0"/>
    </xf>
    <xf numFmtId="4" fontId="13" fillId="4" borderId="10" xfId="1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4" fontId="24" fillId="0" borderId="0" xfId="0" applyNumberFormat="1" applyFont="1" applyFill="1" applyBorder="1" applyAlignment="1" applyProtection="1">
      <alignment vertical="center" wrapText="1"/>
    </xf>
    <xf numFmtId="49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5" xfId="0" applyNumberFormat="1" applyFont="1" applyFill="1" applyBorder="1" applyAlignment="1" applyProtection="1">
      <alignment horizontal="left" vertical="center" wrapText="1"/>
    </xf>
    <xf numFmtId="49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 wrapText="1" readingOrder="1"/>
      <protection locked="0"/>
    </xf>
    <xf numFmtId="0" fontId="14" fillId="2" borderId="5" xfId="0" applyFont="1" applyFill="1" applyBorder="1" applyAlignment="1">
      <alignment horizontal="left" vertical="center" wrapText="1" readingOrder="1"/>
    </xf>
    <xf numFmtId="4" fontId="14" fillId="2" borderId="5" xfId="0" applyNumberFormat="1" applyFont="1" applyFill="1" applyBorder="1" applyAlignment="1">
      <alignment horizontal="right" vertical="center" wrapText="1" readingOrder="1"/>
    </xf>
    <xf numFmtId="4" fontId="14" fillId="2" borderId="5" xfId="2" applyNumberFormat="1" applyFont="1" applyFill="1" applyBorder="1" applyAlignment="1">
      <alignment horizontal="right" vertical="center" readingOrder="1"/>
    </xf>
    <xf numFmtId="4" fontId="14" fillId="2" borderId="10" xfId="2" applyNumberFormat="1" applyFont="1" applyFill="1" applyBorder="1" applyAlignment="1">
      <alignment horizontal="right" vertical="center" readingOrder="1"/>
    </xf>
    <xf numFmtId="4" fontId="8" fillId="0" borderId="5" xfId="0" applyNumberFormat="1" applyFont="1" applyFill="1" applyBorder="1" applyAlignment="1">
      <alignment horizontal="right" vertical="center" wrapText="1" readingOrder="1"/>
    </xf>
    <xf numFmtId="4" fontId="8" fillId="0" borderId="5" xfId="2" applyNumberFormat="1" applyFont="1" applyFill="1" applyBorder="1" applyAlignment="1">
      <alignment horizontal="right" vertical="center" readingOrder="1"/>
    </xf>
    <xf numFmtId="4" fontId="8" fillId="0" borderId="10" xfId="2" applyNumberFormat="1" applyFont="1" applyFill="1" applyBorder="1" applyAlignment="1">
      <alignment horizontal="right" vertical="center" readingOrder="1"/>
    </xf>
    <xf numFmtId="0" fontId="8" fillId="0" borderId="4" xfId="0" applyFont="1" applyFill="1" applyBorder="1" applyAlignment="1">
      <alignment horizontal="center" vertical="center" readingOrder="1"/>
    </xf>
    <xf numFmtId="0" fontId="8" fillId="0" borderId="5" xfId="0" applyFont="1" applyFill="1" applyBorder="1" applyAlignment="1">
      <alignment horizontal="left" vertical="center" readingOrder="1"/>
    </xf>
    <xf numFmtId="4" fontId="8" fillId="0" borderId="5" xfId="0" applyNumberFormat="1" applyFont="1" applyFill="1" applyBorder="1" applyAlignment="1">
      <alignment horizontal="right" vertical="center" readingOrder="1"/>
    </xf>
    <xf numFmtId="0" fontId="14" fillId="2" borderId="4" xfId="0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left" vertical="center" readingOrder="1"/>
    </xf>
    <xf numFmtId="4" fontId="14" fillId="2" borderId="5" xfId="0" applyNumberFormat="1" applyFont="1" applyFill="1" applyBorder="1" applyAlignment="1">
      <alignment horizontal="right" vertical="center" readingOrder="1"/>
    </xf>
    <xf numFmtId="0" fontId="8" fillId="0" borderId="6" xfId="0" applyFont="1" applyFill="1" applyBorder="1" applyAlignment="1" applyProtection="1">
      <alignment horizontal="center" vertical="center" wrapText="1" readingOrder="1"/>
      <protection locked="0"/>
    </xf>
    <xf numFmtId="0" fontId="8" fillId="0" borderId="7" xfId="0" applyFont="1" applyFill="1" applyBorder="1" applyAlignment="1">
      <alignment horizontal="left" vertical="center" wrapText="1" readingOrder="1"/>
    </xf>
    <xf numFmtId="4" fontId="8" fillId="0" borderId="7" xfId="0" applyNumberFormat="1" applyFont="1" applyFill="1" applyBorder="1" applyAlignment="1">
      <alignment horizontal="right" vertical="center" wrapText="1" readingOrder="1"/>
    </xf>
    <xf numFmtId="4" fontId="8" fillId="0" borderId="7" xfId="2" applyNumberFormat="1" applyFont="1" applyFill="1" applyBorder="1" applyAlignment="1">
      <alignment horizontal="right" vertical="center" readingOrder="1"/>
    </xf>
    <xf numFmtId="4" fontId="8" fillId="0" borderId="11" xfId="2" applyNumberFormat="1" applyFont="1" applyFill="1" applyBorder="1" applyAlignment="1">
      <alignment horizontal="right" vertical="center" readingOrder="1"/>
    </xf>
    <xf numFmtId="4" fontId="14" fillId="2" borderId="10" xfId="0" applyNumberFormat="1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8" borderId="13" xfId="0" applyNumberFormat="1" applyFont="1" applyFill="1" applyBorder="1" applyAlignment="1">
      <alignment vertical="center"/>
    </xf>
    <xf numFmtId="4" fontId="13" fillId="8" borderId="14" xfId="0" applyNumberFormat="1" applyFont="1" applyFill="1" applyBorder="1" applyAlignment="1">
      <alignment vertical="center"/>
    </xf>
    <xf numFmtId="4" fontId="26" fillId="5" borderId="5" xfId="0" applyNumberFormat="1" applyFont="1" applyFill="1" applyBorder="1" applyAlignment="1">
      <alignment vertical="center"/>
    </xf>
    <xf numFmtId="4" fontId="26" fillId="5" borderId="10" xfId="0" applyNumberFormat="1" applyFont="1" applyFill="1" applyBorder="1" applyAlignment="1">
      <alignment vertical="center"/>
    </xf>
    <xf numFmtId="4" fontId="24" fillId="5" borderId="5" xfId="0" applyNumberFormat="1" applyFont="1" applyFill="1" applyBorder="1" applyAlignment="1">
      <alignment vertical="center"/>
    </xf>
    <xf numFmtId="4" fontId="8" fillId="0" borderId="7" xfId="1" applyNumberFormat="1" applyFont="1" applyFill="1" applyBorder="1" applyAlignment="1" applyProtection="1">
      <alignment vertical="center" wrapText="1" readingOrder="1"/>
      <protection locked="0"/>
    </xf>
    <xf numFmtId="4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24" fillId="0" borderId="5" xfId="0" applyNumberFormat="1" applyFont="1" applyFill="1" applyBorder="1" applyAlignment="1" applyProtection="1"/>
    <xf numFmtId="4" fontId="24" fillId="0" borderId="5" xfId="0" applyNumberFormat="1" applyFont="1" applyFill="1" applyBorder="1" applyAlignment="1" applyProtection="1"/>
    <xf numFmtId="4" fontId="24" fillId="0" borderId="5" xfId="1" applyNumberFormat="1" applyFont="1" applyFill="1" applyBorder="1" applyAlignment="1" applyProtection="1"/>
    <xf numFmtId="4" fontId="24" fillId="0" borderId="10" xfId="0" applyNumberFormat="1" applyFont="1" applyFill="1" applyBorder="1" applyAlignment="1" applyProtection="1"/>
    <xf numFmtId="0" fontId="24" fillId="0" borderId="7" xfId="0" applyNumberFormat="1" applyFont="1" applyFill="1" applyBorder="1" applyAlignment="1" applyProtection="1"/>
    <xf numFmtId="4" fontId="14" fillId="0" borderId="5" xfId="0" applyNumberFormat="1" applyFont="1" applyFill="1" applyBorder="1" applyAlignment="1">
      <alignment horizontal="right" vertical="center"/>
    </xf>
    <xf numFmtId="4" fontId="24" fillId="0" borderId="7" xfId="0" applyNumberFormat="1" applyFont="1" applyFill="1" applyBorder="1" applyAlignment="1" applyProtection="1"/>
    <xf numFmtId="4" fontId="24" fillId="0" borderId="11" xfId="0" applyNumberFormat="1" applyFont="1" applyFill="1" applyBorder="1" applyAlignment="1" applyProtection="1"/>
    <xf numFmtId="4" fontId="24" fillId="5" borderId="10" xfId="0" applyNumberFormat="1" applyFont="1" applyFill="1" applyBorder="1" applyAlignment="1">
      <alignment vertical="center"/>
    </xf>
    <xf numFmtId="0" fontId="24" fillId="0" borderId="4" xfId="0" applyNumberFormat="1" applyFont="1" applyFill="1" applyBorder="1" applyAlignment="1" applyProtection="1">
      <alignment horizontal="center"/>
    </xf>
    <xf numFmtId="0" fontId="24" fillId="0" borderId="6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vertical="center" wrapText="1"/>
    </xf>
    <xf numFmtId="0" fontId="1" fillId="6" borderId="2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Alignment="1">
      <alignment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6" borderId="1" xfId="0" quotePrefix="1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vertical="center" wrapText="1"/>
    </xf>
    <xf numFmtId="0" fontId="7" fillId="6" borderId="3" xfId="0" quotePrefix="1" applyNumberFormat="1" applyFont="1" applyFill="1" applyBorder="1" applyAlignment="1" applyProtection="1">
      <alignment horizontal="left" vertical="center" wrapText="1"/>
    </xf>
    <xf numFmtId="0" fontId="1" fillId="6" borderId="3" xfId="0" applyNumberFormat="1" applyFont="1" applyFill="1" applyBorder="1" applyAlignment="1" applyProtection="1">
      <alignment vertical="center" wrapText="1"/>
    </xf>
    <xf numFmtId="0" fontId="1" fillId="6" borderId="9" xfId="0" applyNumberFormat="1" applyFont="1" applyFill="1" applyBorder="1" applyAlignment="1" applyProtection="1">
      <alignment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4" fillId="0" borderId="0" xfId="0" quotePrefix="1" applyNumberFormat="1" applyFont="1" applyFill="1" applyBorder="1" applyAlignment="1" applyProtection="1">
      <alignment horizontal="left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0" xfId="0" applyNumberFormat="1" applyFont="1" applyFill="1" applyBorder="1" applyAlignment="1" applyProtection="1">
      <alignment vertical="center" wrapText="1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1313ED"/>
      <color rgb="FF6666FF"/>
      <color rgb="FF1940E7"/>
      <color rgb="FF0D0694"/>
      <color rgb="FF6699FF"/>
      <color rgb="FF3366FF"/>
      <color rgb="FF3333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abSelected="1" workbookViewId="0">
      <selection activeCell="A42" sqref="A42:J42"/>
    </sheetView>
  </sheetViews>
  <sheetFormatPr defaultColWidth="9.140625" defaultRowHeight="12.75" x14ac:dyDescent="0.2"/>
  <cols>
    <col min="1" max="4" width="9.140625" style="34"/>
    <col min="5" max="10" width="25.28515625" style="34" customWidth="1"/>
    <col min="11" max="16384" width="9.140625" style="34"/>
  </cols>
  <sheetData>
    <row r="1" spans="1:10" ht="42" customHeight="1" x14ac:dyDescent="0.2">
      <c r="A1" s="277" t="s">
        <v>134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18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">
      <c r="A3" s="278" t="s">
        <v>24</v>
      </c>
      <c r="B3" s="278"/>
      <c r="C3" s="278"/>
      <c r="D3" s="278"/>
      <c r="E3" s="278"/>
      <c r="F3" s="278"/>
      <c r="G3" s="278"/>
      <c r="H3" s="278"/>
      <c r="I3" s="279"/>
      <c r="J3" s="279"/>
    </row>
    <row r="4" spans="1:10" ht="18" x14ac:dyDescent="0.2">
      <c r="A4" s="70"/>
      <c r="B4" s="70"/>
      <c r="C4" s="70"/>
      <c r="D4" s="70"/>
      <c r="E4" s="70"/>
      <c r="F4" s="70"/>
      <c r="G4" s="70"/>
      <c r="H4" s="70"/>
      <c r="I4" s="71"/>
      <c r="J4" s="75"/>
    </row>
    <row r="5" spans="1:10" ht="18" customHeight="1" x14ac:dyDescent="0.25">
      <c r="A5" s="277" t="s">
        <v>25</v>
      </c>
      <c r="B5" s="280"/>
      <c r="C5" s="280"/>
      <c r="D5" s="280"/>
      <c r="E5" s="280"/>
      <c r="F5" s="280"/>
      <c r="G5" s="280"/>
      <c r="H5" s="280"/>
      <c r="I5" s="280"/>
      <c r="J5" s="280"/>
    </row>
    <row r="6" spans="1:10" ht="18" x14ac:dyDescent="0.25">
      <c r="A6" s="36"/>
      <c r="B6" s="37"/>
      <c r="C6" s="37"/>
      <c r="D6" s="37"/>
      <c r="E6" s="38"/>
      <c r="F6" s="39"/>
      <c r="G6" s="39"/>
      <c r="H6" s="39"/>
      <c r="I6" s="39"/>
      <c r="J6" s="40" t="s">
        <v>48</v>
      </c>
    </row>
    <row r="7" spans="1:10" ht="25.5" x14ac:dyDescent="0.2">
      <c r="A7" s="287" t="s">
        <v>107</v>
      </c>
      <c r="B7" s="288"/>
      <c r="C7" s="288"/>
      <c r="D7" s="288"/>
      <c r="E7" s="289"/>
      <c r="F7" s="41" t="s">
        <v>73</v>
      </c>
      <c r="G7" s="41" t="s">
        <v>74</v>
      </c>
      <c r="H7" s="41" t="s">
        <v>75</v>
      </c>
      <c r="I7" s="41" t="s">
        <v>51</v>
      </c>
      <c r="J7" s="41" t="s">
        <v>76</v>
      </c>
    </row>
    <row r="8" spans="1:10" ht="13.5" customHeight="1" x14ac:dyDescent="0.2">
      <c r="A8" s="281" t="s">
        <v>4</v>
      </c>
      <c r="B8" s="282"/>
      <c r="C8" s="282"/>
      <c r="D8" s="282"/>
      <c r="E8" s="283"/>
      <c r="F8" s="63">
        <f>F9+F10</f>
        <v>1232939.8799999999</v>
      </c>
      <c r="G8" s="63">
        <f>G9+G10</f>
        <v>1584772.27</v>
      </c>
      <c r="H8" s="63">
        <f>H9+H10</f>
        <v>1798088</v>
      </c>
      <c r="I8" s="63">
        <f>I9+I10</f>
        <v>1688578</v>
      </c>
      <c r="J8" s="63">
        <f>J9+J10</f>
        <v>1678295</v>
      </c>
    </row>
    <row r="9" spans="1:10" ht="13.5" customHeight="1" x14ac:dyDescent="0.2">
      <c r="A9" s="284" t="s">
        <v>55</v>
      </c>
      <c r="B9" s="285"/>
      <c r="C9" s="285"/>
      <c r="D9" s="285"/>
      <c r="E9" s="286"/>
      <c r="F9" s="64">
        <f>'Račun prihoda i rashoda'!C11</f>
        <v>1232939.8799999999</v>
      </c>
      <c r="G9" s="64">
        <f>'Račun prihoda i rashoda'!D11</f>
        <v>1584772.27</v>
      </c>
      <c r="H9" s="64">
        <f>'Račun prihoda i rashoda'!E11</f>
        <v>1798088</v>
      </c>
      <c r="I9" s="64">
        <f>'Račun prihoda i rashoda'!F11</f>
        <v>1688578</v>
      </c>
      <c r="J9" s="64">
        <f>'Račun prihoda i rashoda'!G11</f>
        <v>1678295</v>
      </c>
    </row>
    <row r="10" spans="1:10" ht="13.5" customHeight="1" x14ac:dyDescent="0.2">
      <c r="A10" s="290" t="s">
        <v>56</v>
      </c>
      <c r="B10" s="286"/>
      <c r="C10" s="286"/>
      <c r="D10" s="286"/>
      <c r="E10" s="286"/>
      <c r="F10" s="66">
        <f>'Račun prihoda i rashoda'!C16</f>
        <v>0</v>
      </c>
      <c r="G10" s="66">
        <f>'Račun prihoda i rashoda'!D16</f>
        <v>0</v>
      </c>
      <c r="H10" s="64">
        <f>'Račun prihoda i rashoda'!E16</f>
        <v>0</v>
      </c>
      <c r="I10" s="64">
        <f>'Račun prihoda i rashoda'!F16</f>
        <v>0</v>
      </c>
      <c r="J10" s="64">
        <f>'Račun prihoda i rashoda'!G16</f>
        <v>0</v>
      </c>
    </row>
    <row r="11" spans="1:10" ht="13.5" customHeight="1" x14ac:dyDescent="0.2">
      <c r="A11" s="42" t="s">
        <v>5</v>
      </c>
      <c r="B11" s="51"/>
      <c r="C11" s="51"/>
      <c r="D11" s="51"/>
      <c r="E11" s="51"/>
      <c r="F11" s="63">
        <f>F12+F13</f>
        <v>1223945.6099999999</v>
      </c>
      <c r="G11" s="63">
        <f>G12+G13</f>
        <v>1598938.5799999998</v>
      </c>
      <c r="H11" s="63">
        <f>H12+H13</f>
        <v>1801088</v>
      </c>
      <c r="I11" s="63">
        <f>I12+I13</f>
        <v>1688578</v>
      </c>
      <c r="J11" s="63">
        <f>J12+J13</f>
        <v>1678295</v>
      </c>
    </row>
    <row r="12" spans="1:10" ht="13.5" customHeight="1" x14ac:dyDescent="0.2">
      <c r="A12" s="295" t="s">
        <v>57</v>
      </c>
      <c r="B12" s="285"/>
      <c r="C12" s="285"/>
      <c r="D12" s="285"/>
      <c r="E12" s="285"/>
      <c r="F12" s="64">
        <f>'Račun prihoda i rashoda'!C22</f>
        <v>1217291.1599999999</v>
      </c>
      <c r="G12" s="64">
        <f>'Račun prihoda i rashoda'!D22</f>
        <v>1566362.45</v>
      </c>
      <c r="H12" s="64">
        <f>'Račun prihoda i rashoda'!E22</f>
        <v>1784548</v>
      </c>
      <c r="I12" s="64">
        <f>'Račun prihoda i rashoda'!F22</f>
        <v>1675038</v>
      </c>
      <c r="J12" s="64">
        <f>'Račun prihoda i rashoda'!G22</f>
        <v>1664755</v>
      </c>
    </row>
    <row r="13" spans="1:10" ht="13.5" customHeight="1" x14ac:dyDescent="0.2">
      <c r="A13" s="296" t="s">
        <v>58</v>
      </c>
      <c r="B13" s="286"/>
      <c r="C13" s="286"/>
      <c r="D13" s="286"/>
      <c r="E13" s="286"/>
      <c r="F13" s="65">
        <f>'Račun prihoda i rashoda'!C27</f>
        <v>6654.45</v>
      </c>
      <c r="G13" s="65">
        <f>'Račun prihoda i rashoda'!D27</f>
        <v>32576.129999999997</v>
      </c>
      <c r="H13" s="65">
        <f>'Račun prihoda i rashoda'!E27</f>
        <v>16540</v>
      </c>
      <c r="I13" s="65">
        <f>'Račun prihoda i rashoda'!F27</f>
        <v>13540</v>
      </c>
      <c r="J13" s="65">
        <f>'Račun prihoda i rashoda'!G27</f>
        <v>13540</v>
      </c>
    </row>
    <row r="14" spans="1:10" ht="13.5" customHeight="1" x14ac:dyDescent="0.2">
      <c r="A14" s="297" t="s">
        <v>7</v>
      </c>
      <c r="B14" s="282"/>
      <c r="C14" s="282"/>
      <c r="D14" s="282"/>
      <c r="E14" s="282"/>
      <c r="F14" s="63">
        <f>F8-F11</f>
        <v>8994.2700000000186</v>
      </c>
      <c r="G14" s="63">
        <f>G8-G11</f>
        <v>-14166.309999999823</v>
      </c>
      <c r="H14" s="63">
        <f>H8-H11</f>
        <v>-3000</v>
      </c>
      <c r="I14" s="63">
        <f>I8-I11</f>
        <v>0</v>
      </c>
      <c r="J14" s="63">
        <f>J8-J11</f>
        <v>0</v>
      </c>
    </row>
    <row r="15" spans="1:10" ht="18" x14ac:dyDescent="0.2">
      <c r="A15" s="35"/>
      <c r="B15" s="43"/>
      <c r="C15" s="43"/>
      <c r="D15" s="43"/>
      <c r="E15" s="43"/>
      <c r="F15" s="43"/>
      <c r="G15" s="43"/>
      <c r="H15" s="32"/>
      <c r="I15" s="32"/>
      <c r="J15" s="32"/>
    </row>
    <row r="16" spans="1:10" ht="18" customHeight="1" x14ac:dyDescent="0.25">
      <c r="A16" s="277" t="s">
        <v>26</v>
      </c>
      <c r="B16" s="280"/>
      <c r="C16" s="280"/>
      <c r="D16" s="280"/>
      <c r="E16" s="280"/>
      <c r="F16" s="280"/>
      <c r="G16" s="280"/>
      <c r="H16" s="280"/>
      <c r="I16" s="280"/>
      <c r="J16" s="280"/>
    </row>
    <row r="17" spans="1:10" ht="18" x14ac:dyDescent="0.2">
      <c r="A17" s="35"/>
      <c r="B17" s="43"/>
      <c r="C17" s="43"/>
      <c r="D17" s="43"/>
      <c r="E17" s="43"/>
      <c r="F17" s="43"/>
      <c r="G17" s="43"/>
      <c r="H17" s="32"/>
      <c r="I17" s="32"/>
      <c r="J17" s="32"/>
    </row>
    <row r="18" spans="1:10" ht="25.5" x14ac:dyDescent="0.2">
      <c r="A18" s="287" t="s">
        <v>107</v>
      </c>
      <c r="B18" s="288"/>
      <c r="C18" s="288"/>
      <c r="D18" s="288"/>
      <c r="E18" s="289"/>
      <c r="F18" s="41" t="s">
        <v>73</v>
      </c>
      <c r="G18" s="41" t="s">
        <v>74</v>
      </c>
      <c r="H18" s="41" t="s">
        <v>75</v>
      </c>
      <c r="I18" s="41" t="s">
        <v>51</v>
      </c>
      <c r="J18" s="41" t="s">
        <v>76</v>
      </c>
    </row>
    <row r="19" spans="1:10" ht="13.5" customHeight="1" x14ac:dyDescent="0.2">
      <c r="A19" s="284" t="s">
        <v>59</v>
      </c>
      <c r="B19" s="291"/>
      <c r="C19" s="291"/>
      <c r="D19" s="291"/>
      <c r="E19" s="292"/>
      <c r="F19" s="65">
        <f>'Račun financiranja'!C9</f>
        <v>0</v>
      </c>
      <c r="G19" s="65">
        <f>'Račun financiranja'!D9</f>
        <v>0</v>
      </c>
      <c r="H19" s="65">
        <f>'Račun financiranja'!E9</f>
        <v>0</v>
      </c>
      <c r="I19" s="65">
        <f>'Račun financiranja'!F9</f>
        <v>0</v>
      </c>
      <c r="J19" s="65">
        <f>'Račun financiranja'!G9</f>
        <v>0</v>
      </c>
    </row>
    <row r="20" spans="1:10" ht="13.5" customHeight="1" x14ac:dyDescent="0.2">
      <c r="A20" s="284" t="s">
        <v>60</v>
      </c>
      <c r="B20" s="285"/>
      <c r="C20" s="285"/>
      <c r="D20" s="285"/>
      <c r="E20" s="298"/>
      <c r="F20" s="65">
        <f>'Račun financiranja'!C13</f>
        <v>0</v>
      </c>
      <c r="G20" s="65">
        <f>'Račun financiranja'!D13</f>
        <v>0</v>
      </c>
      <c r="H20" s="65">
        <f>'Račun financiranja'!E13</f>
        <v>0</v>
      </c>
      <c r="I20" s="65">
        <f>'Račun financiranja'!F13</f>
        <v>0</v>
      </c>
      <c r="J20" s="65">
        <f>'Račun financiranja'!G13</f>
        <v>0</v>
      </c>
    </row>
    <row r="21" spans="1:10" s="52" customFormat="1" ht="13.5" customHeight="1" x14ac:dyDescent="0.2">
      <c r="A21" s="297" t="s">
        <v>8</v>
      </c>
      <c r="B21" s="282"/>
      <c r="C21" s="282"/>
      <c r="D21" s="282"/>
      <c r="E21" s="301"/>
      <c r="F21" s="63">
        <f>F19-F20</f>
        <v>0</v>
      </c>
      <c r="G21" s="63">
        <f>G19-G20</f>
        <v>0</v>
      </c>
      <c r="H21" s="63">
        <f>H19-H20</f>
        <v>0</v>
      </c>
      <c r="I21" s="63">
        <f>I19-I20</f>
        <v>0</v>
      </c>
      <c r="J21" s="63">
        <f>J19-J20</f>
        <v>0</v>
      </c>
    </row>
    <row r="22" spans="1:10" s="18" customFormat="1" ht="13.5" customHeight="1" x14ac:dyDescent="0.2">
      <c r="A22" s="79"/>
      <c r="B22" s="71"/>
      <c r="C22" s="71"/>
      <c r="D22" s="71"/>
      <c r="E22" s="71"/>
      <c r="F22" s="80"/>
      <c r="G22" s="80"/>
      <c r="H22" s="80"/>
      <c r="I22" s="80"/>
      <c r="J22" s="80"/>
    </row>
    <row r="23" spans="1:10" ht="13.5" customHeight="1" x14ac:dyDescent="0.2">
      <c r="A23" s="299" t="s">
        <v>64</v>
      </c>
      <c r="B23" s="300"/>
      <c r="C23" s="300"/>
      <c r="D23" s="300"/>
      <c r="E23" s="300"/>
      <c r="F23" s="63">
        <f>F14+F21</f>
        <v>8994.2700000000186</v>
      </c>
      <c r="G23" s="63">
        <f>G14+G21</f>
        <v>-14166.309999999823</v>
      </c>
      <c r="H23" s="63">
        <f>H14+H21</f>
        <v>-3000</v>
      </c>
      <c r="I23" s="63">
        <f>I14+I21</f>
        <v>0</v>
      </c>
      <c r="J23" s="63">
        <f>J14+J21</f>
        <v>0</v>
      </c>
    </row>
    <row r="24" spans="1:10" ht="18" x14ac:dyDescent="0.2">
      <c r="A24" s="44"/>
      <c r="B24" s="43"/>
      <c r="C24" s="43"/>
      <c r="D24" s="43"/>
      <c r="E24" s="43"/>
      <c r="F24" s="43"/>
      <c r="G24" s="43"/>
      <c r="H24" s="32"/>
      <c r="I24" s="32"/>
      <c r="J24" s="32"/>
    </row>
    <row r="25" spans="1:10" s="18" customFormat="1" ht="18" customHeight="1" x14ac:dyDescent="0.25">
      <c r="A25" s="277" t="s">
        <v>46</v>
      </c>
      <c r="B25" s="293"/>
      <c r="C25" s="293"/>
      <c r="D25" s="293"/>
      <c r="E25" s="293"/>
      <c r="F25" s="293"/>
      <c r="G25" s="293"/>
      <c r="H25" s="293"/>
      <c r="I25" s="293"/>
      <c r="J25" s="293"/>
    </row>
    <row r="26" spans="1:10" ht="18" x14ac:dyDescent="0.2">
      <c r="A26" s="44"/>
      <c r="B26" s="43"/>
      <c r="C26" s="43"/>
      <c r="D26" s="43"/>
      <c r="E26" s="43"/>
      <c r="F26" s="43"/>
      <c r="G26" s="43"/>
      <c r="H26" s="32"/>
      <c r="I26" s="32"/>
      <c r="J26" s="32"/>
    </row>
    <row r="27" spans="1:10" ht="25.5" x14ac:dyDescent="0.2">
      <c r="A27" s="302" t="s">
        <v>27</v>
      </c>
      <c r="B27" s="302"/>
      <c r="C27" s="302"/>
      <c r="D27" s="302"/>
      <c r="E27" s="302"/>
      <c r="F27" s="41" t="s">
        <v>73</v>
      </c>
      <c r="G27" s="41" t="s">
        <v>74</v>
      </c>
      <c r="H27" s="41" t="s">
        <v>75</v>
      </c>
      <c r="I27" s="41" t="s">
        <v>51</v>
      </c>
      <c r="J27" s="41" t="s">
        <v>76</v>
      </c>
    </row>
    <row r="28" spans="1:10" ht="13.5" customHeight="1" x14ac:dyDescent="0.2">
      <c r="A28" s="294" t="s">
        <v>61</v>
      </c>
      <c r="B28" s="294"/>
      <c r="C28" s="294"/>
      <c r="D28" s="294"/>
      <c r="E28" s="294"/>
      <c r="F28" s="78">
        <f>'Račun prihoda i rashoda'!C114</f>
        <v>5172.04</v>
      </c>
      <c r="G28" s="78">
        <f>'Račun prihoda i rashoda'!D114</f>
        <v>14166.310000000001</v>
      </c>
      <c r="H28" s="78">
        <f>'Račun prihoda i rashoda'!E114</f>
        <v>3000</v>
      </c>
      <c r="I28" s="78">
        <f>'Račun prihoda i rashoda'!F114</f>
        <v>0</v>
      </c>
      <c r="J28" s="78">
        <f>'Račun prihoda i rashoda'!G114</f>
        <v>0</v>
      </c>
    </row>
    <row r="29" spans="1:10" ht="13.5" customHeight="1" x14ac:dyDescent="0.2">
      <c r="A29" s="304" t="s">
        <v>62</v>
      </c>
      <c r="B29" s="304"/>
      <c r="C29" s="304"/>
      <c r="D29" s="304"/>
      <c r="E29" s="304"/>
      <c r="F29" s="183">
        <f>F23+F28</f>
        <v>14166.310000000019</v>
      </c>
      <c r="G29" s="183">
        <f>G23+G28</f>
        <v>1.7826096154749393E-10</v>
      </c>
      <c r="H29" s="183">
        <f t="shared" ref="H29:J29" si="0">H23+H28</f>
        <v>0</v>
      </c>
      <c r="I29" s="183">
        <f t="shared" si="0"/>
        <v>0</v>
      </c>
      <c r="J29" s="183">
        <f t="shared" si="0"/>
        <v>0</v>
      </c>
    </row>
    <row r="30" spans="1:10" s="52" customFormat="1" ht="44.25" customHeight="1" x14ac:dyDescent="0.2">
      <c r="A30" s="304" t="s">
        <v>63</v>
      </c>
      <c r="B30" s="304"/>
      <c r="C30" s="304"/>
      <c r="D30" s="304"/>
      <c r="E30" s="304"/>
      <c r="F30" s="183">
        <f>F23+F28-F29</f>
        <v>0</v>
      </c>
      <c r="G30" s="183">
        <f>G23+G28-G29</f>
        <v>0</v>
      </c>
      <c r="H30" s="183">
        <f t="shared" ref="H30:J30" si="1">H23+H28-H29</f>
        <v>0</v>
      </c>
      <c r="I30" s="183">
        <f t="shared" si="1"/>
        <v>0</v>
      </c>
      <c r="J30" s="183">
        <f t="shared" si="1"/>
        <v>0</v>
      </c>
    </row>
    <row r="31" spans="1:10" ht="13.5" customHeight="1" x14ac:dyDescent="0.2">
      <c r="F31" s="68"/>
      <c r="G31" s="68"/>
      <c r="H31" s="68"/>
      <c r="I31" s="68"/>
      <c r="J31" s="68"/>
    </row>
    <row r="32" spans="1:10" ht="14.25" customHeight="1" x14ac:dyDescent="0.2">
      <c r="F32" s="68"/>
      <c r="G32" s="68"/>
      <c r="H32" s="68"/>
      <c r="I32" s="68"/>
      <c r="J32" s="68"/>
    </row>
    <row r="33" spans="1:10" s="18" customFormat="1" ht="18" customHeight="1" x14ac:dyDescent="0.25">
      <c r="A33" s="277" t="s">
        <v>65</v>
      </c>
      <c r="B33" s="293"/>
      <c r="C33" s="293"/>
      <c r="D33" s="293"/>
      <c r="E33" s="293"/>
      <c r="F33" s="293"/>
      <c r="G33" s="293"/>
      <c r="H33" s="293"/>
      <c r="I33" s="293"/>
      <c r="J33" s="293"/>
    </row>
    <row r="34" spans="1:10" s="52" customFormat="1" ht="18" x14ac:dyDescent="0.2">
      <c r="A34" s="44"/>
      <c r="B34" s="43"/>
      <c r="C34" s="43"/>
      <c r="D34" s="43"/>
      <c r="E34" s="43"/>
      <c r="F34" s="43"/>
      <c r="G34" s="43"/>
      <c r="H34" s="32"/>
      <c r="I34" s="32"/>
      <c r="J34" s="32"/>
    </row>
    <row r="35" spans="1:10" s="52" customFormat="1" ht="25.5" x14ac:dyDescent="0.2">
      <c r="A35" s="302" t="s">
        <v>27</v>
      </c>
      <c r="B35" s="302"/>
      <c r="C35" s="302"/>
      <c r="D35" s="302"/>
      <c r="E35" s="302"/>
      <c r="F35" s="41" t="s">
        <v>73</v>
      </c>
      <c r="G35" s="41" t="s">
        <v>74</v>
      </c>
      <c r="H35" s="41" t="s">
        <v>75</v>
      </c>
      <c r="I35" s="41" t="s">
        <v>51</v>
      </c>
      <c r="J35" s="41" t="s">
        <v>76</v>
      </c>
    </row>
    <row r="36" spans="1:10" s="52" customFormat="1" ht="13.5" customHeight="1" x14ac:dyDescent="0.2">
      <c r="A36" s="294" t="s">
        <v>61</v>
      </c>
      <c r="B36" s="294"/>
      <c r="C36" s="294"/>
      <c r="D36" s="294"/>
      <c r="E36" s="294"/>
      <c r="F36" s="78">
        <v>0</v>
      </c>
      <c r="G36" s="78">
        <v>0</v>
      </c>
      <c r="H36" s="78">
        <v>0</v>
      </c>
      <c r="I36" s="78">
        <f>H39</f>
        <v>0</v>
      </c>
      <c r="J36" s="78">
        <f>I39</f>
        <v>0</v>
      </c>
    </row>
    <row r="37" spans="1:10" s="52" customFormat="1" ht="30" customHeight="1" x14ac:dyDescent="0.2">
      <c r="A37" s="294" t="s">
        <v>66</v>
      </c>
      <c r="B37" s="294"/>
      <c r="C37" s="294"/>
      <c r="D37" s="294"/>
      <c r="E37" s="294"/>
      <c r="F37" s="78">
        <v>0</v>
      </c>
      <c r="G37" s="78">
        <v>0</v>
      </c>
      <c r="H37" s="78">
        <v>0</v>
      </c>
      <c r="I37" s="78">
        <v>0</v>
      </c>
      <c r="J37" s="67">
        <v>0</v>
      </c>
    </row>
    <row r="38" spans="1:10" s="52" customFormat="1" ht="13.5" customHeight="1" x14ac:dyDescent="0.2">
      <c r="A38" s="294" t="s">
        <v>67</v>
      </c>
      <c r="B38" s="294"/>
      <c r="C38" s="294"/>
      <c r="D38" s="294"/>
      <c r="E38" s="294"/>
      <c r="F38" s="78">
        <v>0</v>
      </c>
      <c r="G38" s="78">
        <v>0</v>
      </c>
      <c r="H38" s="78">
        <v>0</v>
      </c>
      <c r="I38" s="78">
        <v>0</v>
      </c>
      <c r="J38" s="78">
        <v>0</v>
      </c>
    </row>
    <row r="39" spans="1:10" s="52" customFormat="1" ht="13.5" customHeight="1" x14ac:dyDescent="0.2">
      <c r="A39" s="304" t="s">
        <v>68</v>
      </c>
      <c r="B39" s="304"/>
      <c r="C39" s="304"/>
      <c r="D39" s="304"/>
      <c r="E39" s="304"/>
      <c r="F39" s="183">
        <f>F36-F37+F38</f>
        <v>0</v>
      </c>
      <c r="G39" s="183">
        <f>G36-G37+G38</f>
        <v>0</v>
      </c>
      <c r="H39" s="183">
        <f>H36-H37+H38</f>
        <v>0</v>
      </c>
      <c r="I39" s="183">
        <f>I36-I37+I38</f>
        <v>0</v>
      </c>
      <c r="J39" s="183">
        <f>J36-J37+J38</f>
        <v>0</v>
      </c>
    </row>
    <row r="40" spans="1:10" s="52" customFormat="1" ht="11.25" customHeight="1" x14ac:dyDescent="0.25">
      <c r="A40" s="45"/>
      <c r="B40" s="46"/>
      <c r="C40" s="46"/>
      <c r="D40" s="46"/>
      <c r="E40" s="46"/>
      <c r="F40" s="47"/>
      <c r="G40" s="47"/>
      <c r="H40" s="47"/>
      <c r="I40" s="47"/>
      <c r="J40" s="47"/>
    </row>
    <row r="41" spans="1:10" s="52" customFormat="1" ht="18" customHeight="1" x14ac:dyDescent="0.2">
      <c r="A41" s="303" t="s">
        <v>135</v>
      </c>
      <c r="B41" s="303"/>
      <c r="C41" s="303"/>
      <c r="D41" s="303"/>
      <c r="E41" s="303"/>
      <c r="F41" s="303"/>
      <c r="G41" s="303"/>
      <c r="H41" s="303"/>
      <c r="I41" s="303"/>
      <c r="J41" s="303"/>
    </row>
    <row r="42" spans="1:10" s="52" customFormat="1" ht="11.25" customHeight="1" x14ac:dyDescent="0.2">
      <c r="A42" s="303" t="s">
        <v>137</v>
      </c>
      <c r="B42" s="303"/>
      <c r="C42" s="303"/>
      <c r="D42" s="303"/>
      <c r="E42" s="303"/>
      <c r="F42" s="303"/>
      <c r="G42" s="303"/>
      <c r="H42" s="303"/>
      <c r="I42" s="303"/>
      <c r="J42" s="303"/>
    </row>
    <row r="43" spans="1:10" s="52" customFormat="1" ht="11.25" customHeight="1" x14ac:dyDescent="0.25">
      <c r="A43" s="45"/>
      <c r="B43" s="46"/>
      <c r="C43" s="46"/>
      <c r="D43" s="46"/>
      <c r="E43" s="46"/>
      <c r="F43" s="47"/>
      <c r="G43" s="47"/>
      <c r="H43" s="47"/>
      <c r="I43" s="47"/>
      <c r="J43" s="47"/>
    </row>
    <row r="44" spans="1:10" s="52" customFormat="1" ht="15.75" x14ac:dyDescent="0.25">
      <c r="A44" s="200" t="s">
        <v>136</v>
      </c>
      <c r="B44" s="46"/>
      <c r="C44" s="46"/>
      <c r="D44" s="46"/>
      <c r="E44" s="46"/>
      <c r="F44" s="47"/>
      <c r="G44" s="47"/>
      <c r="H44" s="47"/>
      <c r="I44" s="74" t="s">
        <v>49</v>
      </c>
      <c r="J44" s="47"/>
    </row>
    <row r="45" spans="1:10" s="52" customFormat="1" ht="15.75" x14ac:dyDescent="0.25">
      <c r="A45" s="200" t="s">
        <v>133</v>
      </c>
      <c r="B45" s="46"/>
      <c r="C45" s="46"/>
      <c r="D45" s="46"/>
      <c r="E45" s="46"/>
      <c r="F45" s="47"/>
      <c r="G45" s="47"/>
      <c r="H45" s="47"/>
      <c r="I45" s="74" t="s">
        <v>50</v>
      </c>
      <c r="J45" s="47"/>
    </row>
    <row r="46" spans="1:10" s="52" customFormat="1" ht="11.25" customHeight="1" x14ac:dyDescent="0.25">
      <c r="A46" s="45"/>
      <c r="B46" s="46"/>
      <c r="C46" s="46"/>
      <c r="D46" s="46"/>
      <c r="E46" s="46"/>
      <c r="F46" s="47"/>
      <c r="G46" s="47"/>
      <c r="H46" s="47"/>
      <c r="I46" s="47"/>
      <c r="J46" s="47"/>
    </row>
    <row r="47" spans="1:10" s="52" customFormat="1" ht="11.25" customHeight="1" x14ac:dyDescent="0.25">
      <c r="A47" s="45"/>
      <c r="B47" s="46"/>
      <c r="C47" s="46"/>
      <c r="D47" s="46"/>
      <c r="E47" s="46"/>
      <c r="F47" s="47"/>
      <c r="G47" s="47"/>
      <c r="H47" s="47"/>
      <c r="I47" s="47"/>
      <c r="J47" s="47"/>
    </row>
    <row r="48" spans="1:10" s="52" customFormat="1" ht="11.25" customHeight="1" x14ac:dyDescent="0.25">
      <c r="A48" s="45"/>
      <c r="B48" s="46"/>
      <c r="C48" s="46"/>
      <c r="D48" s="46"/>
      <c r="E48" s="46"/>
      <c r="F48" s="47"/>
      <c r="G48" s="47"/>
      <c r="H48" s="47"/>
      <c r="I48" s="47"/>
      <c r="J48" s="47"/>
    </row>
    <row r="49" spans="1:10" s="52" customFormat="1" ht="11.25" customHeight="1" x14ac:dyDescent="0.25">
      <c r="A49" s="45"/>
      <c r="B49" s="46"/>
      <c r="C49" s="46"/>
      <c r="D49" s="46"/>
      <c r="E49" s="46"/>
      <c r="F49" s="47"/>
      <c r="G49" s="47"/>
      <c r="H49" s="47"/>
      <c r="I49" s="47"/>
      <c r="J49" s="47"/>
    </row>
    <row r="50" spans="1:10" s="52" customFormat="1" ht="11.25" customHeight="1" x14ac:dyDescent="0.25">
      <c r="A50" s="3"/>
      <c r="B50" s="46"/>
      <c r="C50" s="46"/>
      <c r="D50" s="46"/>
      <c r="E50" s="46"/>
      <c r="F50" s="47"/>
      <c r="G50" s="47"/>
      <c r="H50" s="47"/>
      <c r="I50" s="47"/>
      <c r="J50" s="47"/>
    </row>
    <row r="51" spans="1:10" s="52" customFormat="1" ht="11.25" customHeight="1" x14ac:dyDescent="0.25">
      <c r="A51" s="45"/>
      <c r="B51" s="46"/>
      <c r="C51" s="46"/>
      <c r="D51" s="46"/>
      <c r="E51" s="46"/>
      <c r="F51" s="47"/>
      <c r="G51" s="47"/>
      <c r="H51" s="47"/>
      <c r="I51" s="47"/>
      <c r="J51" s="47"/>
    </row>
    <row r="52" spans="1:10" s="52" customFormat="1" ht="14.25" customHeight="1" x14ac:dyDescent="0.25">
      <c r="A52" s="45"/>
      <c r="B52" s="46"/>
      <c r="C52" s="46"/>
      <c r="D52" s="46"/>
      <c r="E52" s="46"/>
      <c r="F52" s="47"/>
      <c r="G52" s="47"/>
      <c r="H52" s="47"/>
    </row>
    <row r="53" spans="1:10" s="52" customFormat="1" ht="14.25" customHeight="1" x14ac:dyDescent="0.25">
      <c r="A53" s="45"/>
      <c r="B53" s="46"/>
      <c r="C53" s="46"/>
      <c r="D53" s="46"/>
      <c r="E53" s="46"/>
      <c r="F53" s="47"/>
      <c r="G53" s="47"/>
      <c r="H53" s="47"/>
    </row>
    <row r="54" spans="1:10" s="52" customFormat="1" ht="11.25" customHeight="1" x14ac:dyDescent="0.25">
      <c r="A54" s="45"/>
      <c r="B54" s="46"/>
      <c r="C54" s="46"/>
      <c r="D54" s="46"/>
      <c r="E54" s="46"/>
      <c r="F54" s="47"/>
      <c r="G54" s="47"/>
      <c r="H54" s="47"/>
      <c r="I54" s="47"/>
      <c r="J54" s="47"/>
    </row>
    <row r="55" spans="1:10" s="52" customFormat="1" ht="11.25" customHeight="1" x14ac:dyDescent="0.25">
      <c r="A55" s="45"/>
      <c r="B55" s="46"/>
      <c r="C55" s="46"/>
      <c r="D55" s="46"/>
      <c r="E55" s="46"/>
      <c r="F55" s="47"/>
      <c r="G55" s="47"/>
      <c r="H55" s="47"/>
      <c r="I55" s="47"/>
      <c r="J55" s="47"/>
    </row>
    <row r="56" spans="1:10" s="52" customFormat="1" ht="11.25" customHeight="1" x14ac:dyDescent="0.25">
      <c r="A56" s="45"/>
      <c r="B56" s="46"/>
      <c r="C56" s="46"/>
      <c r="D56" s="46"/>
      <c r="E56" s="46"/>
      <c r="F56" s="47"/>
      <c r="G56" s="47"/>
      <c r="H56" s="47"/>
      <c r="I56" s="47"/>
      <c r="J56" s="47"/>
    </row>
    <row r="57" spans="1:10" s="52" customFormat="1" ht="11.25" customHeight="1" x14ac:dyDescent="0.25">
      <c r="A57" s="45"/>
      <c r="B57" s="46"/>
      <c r="C57" s="46"/>
      <c r="D57" s="46"/>
      <c r="E57" s="46"/>
      <c r="F57" s="47"/>
      <c r="G57" s="47"/>
      <c r="H57" s="47"/>
      <c r="I57" s="47"/>
      <c r="J57" s="47"/>
    </row>
    <row r="58" spans="1:10" s="52" customFormat="1" ht="11.25" customHeight="1" x14ac:dyDescent="0.25">
      <c r="A58" s="45"/>
      <c r="B58" s="46"/>
      <c r="C58" s="46"/>
      <c r="D58" s="46"/>
      <c r="E58" s="46"/>
      <c r="F58" s="47"/>
      <c r="G58" s="47"/>
      <c r="H58" s="47"/>
      <c r="I58" s="47"/>
      <c r="J58" s="47"/>
    </row>
    <row r="59" spans="1:10" s="52" customFormat="1" ht="11.25" customHeight="1" x14ac:dyDescent="0.25">
      <c r="A59" s="45"/>
      <c r="B59" s="46"/>
      <c r="C59" s="46"/>
      <c r="D59" s="46"/>
      <c r="E59" s="46"/>
      <c r="F59" s="47"/>
      <c r="G59" s="47"/>
      <c r="H59" s="47"/>
      <c r="I59" s="47"/>
      <c r="J59" s="47"/>
    </row>
  </sheetData>
  <mergeCells count="29">
    <mergeCell ref="A42:J42"/>
    <mergeCell ref="A35:E35"/>
    <mergeCell ref="A29:E29"/>
    <mergeCell ref="A30:E30"/>
    <mergeCell ref="A33:J33"/>
    <mergeCell ref="A41:J41"/>
    <mergeCell ref="A36:E36"/>
    <mergeCell ref="A37:E37"/>
    <mergeCell ref="A38:E38"/>
    <mergeCell ref="A39:E39"/>
    <mergeCell ref="A10:E10"/>
    <mergeCell ref="A16:J16"/>
    <mergeCell ref="A19:E19"/>
    <mergeCell ref="A25:J25"/>
    <mergeCell ref="A28:E28"/>
    <mergeCell ref="A12:E12"/>
    <mergeCell ref="A13:E13"/>
    <mergeCell ref="A14:E14"/>
    <mergeCell ref="A20:E20"/>
    <mergeCell ref="A23:E23"/>
    <mergeCell ref="A21:E21"/>
    <mergeCell ref="A18:E18"/>
    <mergeCell ref="A27:E27"/>
    <mergeCell ref="A1:J1"/>
    <mergeCell ref="A3:J3"/>
    <mergeCell ref="A5:J5"/>
    <mergeCell ref="A8:E8"/>
    <mergeCell ref="A9:E9"/>
    <mergeCell ref="A7:E7"/>
  </mergeCells>
  <pageMargins left="0.70866141732283472" right="0.70866141732283472" top="0.74803149606299213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4"/>
  <sheetViews>
    <sheetView topLeftCell="A10" zoomScaleNormal="100" workbookViewId="0">
      <selection activeCell="D45" sqref="D45"/>
    </sheetView>
  </sheetViews>
  <sheetFormatPr defaultColWidth="11.42578125" defaultRowHeight="11.25" x14ac:dyDescent="0.2"/>
  <cols>
    <col min="1" max="1" width="8.7109375" style="3" customWidth="1"/>
    <col min="2" max="2" width="37.7109375" style="3" customWidth="1"/>
    <col min="3" max="7" width="25.28515625" style="3" customWidth="1"/>
    <col min="8" max="202" width="11.42578125" style="3"/>
    <col min="203" max="203" width="16" style="3" customWidth="1"/>
    <col min="204" max="210" width="17.5703125" style="3" customWidth="1"/>
    <col min="211" max="211" width="7.85546875" style="3" customWidth="1"/>
    <col min="212" max="212" width="14.28515625" style="3" customWidth="1"/>
    <col min="213" max="213" width="7.85546875" style="3" customWidth="1"/>
    <col min="214" max="458" width="11.42578125" style="3"/>
    <col min="459" max="459" width="16" style="3" customWidth="1"/>
    <col min="460" max="466" width="17.5703125" style="3" customWidth="1"/>
    <col min="467" max="467" width="7.85546875" style="3" customWidth="1"/>
    <col min="468" max="468" width="14.28515625" style="3" customWidth="1"/>
    <col min="469" max="469" width="7.85546875" style="3" customWidth="1"/>
    <col min="470" max="714" width="11.42578125" style="3"/>
    <col min="715" max="715" width="16" style="3" customWidth="1"/>
    <col min="716" max="722" width="17.5703125" style="3" customWidth="1"/>
    <col min="723" max="723" width="7.85546875" style="3" customWidth="1"/>
    <col min="724" max="724" width="14.28515625" style="3" customWidth="1"/>
    <col min="725" max="725" width="7.85546875" style="3" customWidth="1"/>
    <col min="726" max="970" width="11.42578125" style="3"/>
    <col min="971" max="971" width="16" style="3" customWidth="1"/>
    <col min="972" max="978" width="17.5703125" style="3" customWidth="1"/>
    <col min="979" max="979" width="7.85546875" style="3" customWidth="1"/>
    <col min="980" max="980" width="14.28515625" style="3" customWidth="1"/>
    <col min="981" max="981" width="7.85546875" style="3" customWidth="1"/>
    <col min="982" max="1226" width="11.42578125" style="3"/>
    <col min="1227" max="1227" width="16" style="3" customWidth="1"/>
    <col min="1228" max="1234" width="17.5703125" style="3" customWidth="1"/>
    <col min="1235" max="1235" width="7.85546875" style="3" customWidth="1"/>
    <col min="1236" max="1236" width="14.28515625" style="3" customWidth="1"/>
    <col min="1237" max="1237" width="7.85546875" style="3" customWidth="1"/>
    <col min="1238" max="1482" width="11.42578125" style="3"/>
    <col min="1483" max="1483" width="16" style="3" customWidth="1"/>
    <col min="1484" max="1490" width="17.5703125" style="3" customWidth="1"/>
    <col min="1491" max="1491" width="7.85546875" style="3" customWidth="1"/>
    <col min="1492" max="1492" width="14.28515625" style="3" customWidth="1"/>
    <col min="1493" max="1493" width="7.85546875" style="3" customWidth="1"/>
    <col min="1494" max="1738" width="11.42578125" style="3"/>
    <col min="1739" max="1739" width="16" style="3" customWidth="1"/>
    <col min="1740" max="1746" width="17.5703125" style="3" customWidth="1"/>
    <col min="1747" max="1747" width="7.85546875" style="3" customWidth="1"/>
    <col min="1748" max="1748" width="14.28515625" style="3" customWidth="1"/>
    <col min="1749" max="1749" width="7.85546875" style="3" customWidth="1"/>
    <col min="1750" max="1994" width="11.42578125" style="3"/>
    <col min="1995" max="1995" width="16" style="3" customWidth="1"/>
    <col min="1996" max="2002" width="17.5703125" style="3" customWidth="1"/>
    <col min="2003" max="2003" width="7.85546875" style="3" customWidth="1"/>
    <col min="2004" max="2004" width="14.28515625" style="3" customWidth="1"/>
    <col min="2005" max="2005" width="7.85546875" style="3" customWidth="1"/>
    <col min="2006" max="2250" width="11.42578125" style="3"/>
    <col min="2251" max="2251" width="16" style="3" customWidth="1"/>
    <col min="2252" max="2258" width="17.5703125" style="3" customWidth="1"/>
    <col min="2259" max="2259" width="7.85546875" style="3" customWidth="1"/>
    <col min="2260" max="2260" width="14.28515625" style="3" customWidth="1"/>
    <col min="2261" max="2261" width="7.85546875" style="3" customWidth="1"/>
    <col min="2262" max="2506" width="11.42578125" style="3"/>
    <col min="2507" max="2507" width="16" style="3" customWidth="1"/>
    <col min="2508" max="2514" width="17.5703125" style="3" customWidth="1"/>
    <col min="2515" max="2515" width="7.85546875" style="3" customWidth="1"/>
    <col min="2516" max="2516" width="14.28515625" style="3" customWidth="1"/>
    <col min="2517" max="2517" width="7.85546875" style="3" customWidth="1"/>
    <col min="2518" max="2762" width="11.42578125" style="3"/>
    <col min="2763" max="2763" width="16" style="3" customWidth="1"/>
    <col min="2764" max="2770" width="17.5703125" style="3" customWidth="1"/>
    <col min="2771" max="2771" width="7.85546875" style="3" customWidth="1"/>
    <col min="2772" max="2772" width="14.28515625" style="3" customWidth="1"/>
    <col min="2773" max="2773" width="7.85546875" style="3" customWidth="1"/>
    <col min="2774" max="3018" width="11.42578125" style="3"/>
    <col min="3019" max="3019" width="16" style="3" customWidth="1"/>
    <col min="3020" max="3026" width="17.5703125" style="3" customWidth="1"/>
    <col min="3027" max="3027" width="7.85546875" style="3" customWidth="1"/>
    <col min="3028" max="3028" width="14.28515625" style="3" customWidth="1"/>
    <col min="3029" max="3029" width="7.85546875" style="3" customWidth="1"/>
    <col min="3030" max="3274" width="11.42578125" style="3"/>
    <col min="3275" max="3275" width="16" style="3" customWidth="1"/>
    <col min="3276" max="3282" width="17.5703125" style="3" customWidth="1"/>
    <col min="3283" max="3283" width="7.85546875" style="3" customWidth="1"/>
    <col min="3284" max="3284" width="14.28515625" style="3" customWidth="1"/>
    <col min="3285" max="3285" width="7.85546875" style="3" customWidth="1"/>
    <col min="3286" max="3530" width="11.42578125" style="3"/>
    <col min="3531" max="3531" width="16" style="3" customWidth="1"/>
    <col min="3532" max="3538" width="17.5703125" style="3" customWidth="1"/>
    <col min="3539" max="3539" width="7.85546875" style="3" customWidth="1"/>
    <col min="3540" max="3540" width="14.28515625" style="3" customWidth="1"/>
    <col min="3541" max="3541" width="7.85546875" style="3" customWidth="1"/>
    <col min="3542" max="3786" width="11.42578125" style="3"/>
    <col min="3787" max="3787" width="16" style="3" customWidth="1"/>
    <col min="3788" max="3794" width="17.5703125" style="3" customWidth="1"/>
    <col min="3795" max="3795" width="7.85546875" style="3" customWidth="1"/>
    <col min="3796" max="3796" width="14.28515625" style="3" customWidth="1"/>
    <col min="3797" max="3797" width="7.85546875" style="3" customWidth="1"/>
    <col min="3798" max="4042" width="11.42578125" style="3"/>
    <col min="4043" max="4043" width="16" style="3" customWidth="1"/>
    <col min="4044" max="4050" width="17.5703125" style="3" customWidth="1"/>
    <col min="4051" max="4051" width="7.85546875" style="3" customWidth="1"/>
    <col min="4052" max="4052" width="14.28515625" style="3" customWidth="1"/>
    <col min="4053" max="4053" width="7.85546875" style="3" customWidth="1"/>
    <col min="4054" max="4298" width="11.42578125" style="3"/>
    <col min="4299" max="4299" width="16" style="3" customWidth="1"/>
    <col min="4300" max="4306" width="17.5703125" style="3" customWidth="1"/>
    <col min="4307" max="4307" width="7.85546875" style="3" customWidth="1"/>
    <col min="4308" max="4308" width="14.28515625" style="3" customWidth="1"/>
    <col min="4309" max="4309" width="7.85546875" style="3" customWidth="1"/>
    <col min="4310" max="4554" width="11.42578125" style="3"/>
    <col min="4555" max="4555" width="16" style="3" customWidth="1"/>
    <col min="4556" max="4562" width="17.5703125" style="3" customWidth="1"/>
    <col min="4563" max="4563" width="7.85546875" style="3" customWidth="1"/>
    <col min="4564" max="4564" width="14.28515625" style="3" customWidth="1"/>
    <col min="4565" max="4565" width="7.85546875" style="3" customWidth="1"/>
    <col min="4566" max="4810" width="11.42578125" style="3"/>
    <col min="4811" max="4811" width="16" style="3" customWidth="1"/>
    <col min="4812" max="4818" width="17.5703125" style="3" customWidth="1"/>
    <col min="4819" max="4819" width="7.85546875" style="3" customWidth="1"/>
    <col min="4820" max="4820" width="14.28515625" style="3" customWidth="1"/>
    <col min="4821" max="4821" width="7.85546875" style="3" customWidth="1"/>
    <col min="4822" max="5066" width="11.42578125" style="3"/>
    <col min="5067" max="5067" width="16" style="3" customWidth="1"/>
    <col min="5068" max="5074" width="17.5703125" style="3" customWidth="1"/>
    <col min="5075" max="5075" width="7.85546875" style="3" customWidth="1"/>
    <col min="5076" max="5076" width="14.28515625" style="3" customWidth="1"/>
    <col min="5077" max="5077" width="7.85546875" style="3" customWidth="1"/>
    <col min="5078" max="5322" width="11.42578125" style="3"/>
    <col min="5323" max="5323" width="16" style="3" customWidth="1"/>
    <col min="5324" max="5330" width="17.5703125" style="3" customWidth="1"/>
    <col min="5331" max="5331" width="7.85546875" style="3" customWidth="1"/>
    <col min="5332" max="5332" width="14.28515625" style="3" customWidth="1"/>
    <col min="5333" max="5333" width="7.85546875" style="3" customWidth="1"/>
    <col min="5334" max="5578" width="11.42578125" style="3"/>
    <col min="5579" max="5579" width="16" style="3" customWidth="1"/>
    <col min="5580" max="5586" width="17.5703125" style="3" customWidth="1"/>
    <col min="5587" max="5587" width="7.85546875" style="3" customWidth="1"/>
    <col min="5588" max="5588" width="14.28515625" style="3" customWidth="1"/>
    <col min="5589" max="5589" width="7.85546875" style="3" customWidth="1"/>
    <col min="5590" max="5834" width="11.42578125" style="3"/>
    <col min="5835" max="5835" width="16" style="3" customWidth="1"/>
    <col min="5836" max="5842" width="17.5703125" style="3" customWidth="1"/>
    <col min="5843" max="5843" width="7.85546875" style="3" customWidth="1"/>
    <col min="5844" max="5844" width="14.28515625" style="3" customWidth="1"/>
    <col min="5845" max="5845" width="7.85546875" style="3" customWidth="1"/>
    <col min="5846" max="6090" width="11.42578125" style="3"/>
    <col min="6091" max="6091" width="16" style="3" customWidth="1"/>
    <col min="6092" max="6098" width="17.5703125" style="3" customWidth="1"/>
    <col min="6099" max="6099" width="7.85546875" style="3" customWidth="1"/>
    <col min="6100" max="6100" width="14.28515625" style="3" customWidth="1"/>
    <col min="6101" max="6101" width="7.85546875" style="3" customWidth="1"/>
    <col min="6102" max="6346" width="11.42578125" style="3"/>
    <col min="6347" max="6347" width="16" style="3" customWidth="1"/>
    <col min="6348" max="6354" width="17.5703125" style="3" customWidth="1"/>
    <col min="6355" max="6355" width="7.85546875" style="3" customWidth="1"/>
    <col min="6356" max="6356" width="14.28515625" style="3" customWidth="1"/>
    <col min="6357" max="6357" width="7.85546875" style="3" customWidth="1"/>
    <col min="6358" max="6602" width="11.42578125" style="3"/>
    <col min="6603" max="6603" width="16" style="3" customWidth="1"/>
    <col min="6604" max="6610" width="17.5703125" style="3" customWidth="1"/>
    <col min="6611" max="6611" width="7.85546875" style="3" customWidth="1"/>
    <col min="6612" max="6612" width="14.28515625" style="3" customWidth="1"/>
    <col min="6613" max="6613" width="7.85546875" style="3" customWidth="1"/>
    <col min="6614" max="6858" width="11.42578125" style="3"/>
    <col min="6859" max="6859" width="16" style="3" customWidth="1"/>
    <col min="6860" max="6866" width="17.5703125" style="3" customWidth="1"/>
    <col min="6867" max="6867" width="7.85546875" style="3" customWidth="1"/>
    <col min="6868" max="6868" width="14.28515625" style="3" customWidth="1"/>
    <col min="6869" max="6869" width="7.85546875" style="3" customWidth="1"/>
    <col min="6870" max="7114" width="11.42578125" style="3"/>
    <col min="7115" max="7115" width="16" style="3" customWidth="1"/>
    <col min="7116" max="7122" width="17.5703125" style="3" customWidth="1"/>
    <col min="7123" max="7123" width="7.85546875" style="3" customWidth="1"/>
    <col min="7124" max="7124" width="14.28515625" style="3" customWidth="1"/>
    <col min="7125" max="7125" width="7.85546875" style="3" customWidth="1"/>
    <col min="7126" max="7370" width="11.42578125" style="3"/>
    <col min="7371" max="7371" width="16" style="3" customWidth="1"/>
    <col min="7372" max="7378" width="17.5703125" style="3" customWidth="1"/>
    <col min="7379" max="7379" width="7.85546875" style="3" customWidth="1"/>
    <col min="7380" max="7380" width="14.28515625" style="3" customWidth="1"/>
    <col min="7381" max="7381" width="7.85546875" style="3" customWidth="1"/>
    <col min="7382" max="7626" width="11.42578125" style="3"/>
    <col min="7627" max="7627" width="16" style="3" customWidth="1"/>
    <col min="7628" max="7634" width="17.5703125" style="3" customWidth="1"/>
    <col min="7635" max="7635" width="7.85546875" style="3" customWidth="1"/>
    <col min="7636" max="7636" width="14.28515625" style="3" customWidth="1"/>
    <col min="7637" max="7637" width="7.85546875" style="3" customWidth="1"/>
    <col min="7638" max="7882" width="11.42578125" style="3"/>
    <col min="7883" max="7883" width="16" style="3" customWidth="1"/>
    <col min="7884" max="7890" width="17.5703125" style="3" customWidth="1"/>
    <col min="7891" max="7891" width="7.85546875" style="3" customWidth="1"/>
    <col min="7892" max="7892" width="14.28515625" style="3" customWidth="1"/>
    <col min="7893" max="7893" width="7.85546875" style="3" customWidth="1"/>
    <col min="7894" max="8138" width="11.42578125" style="3"/>
    <col min="8139" max="8139" width="16" style="3" customWidth="1"/>
    <col min="8140" max="8146" width="17.5703125" style="3" customWidth="1"/>
    <col min="8147" max="8147" width="7.85546875" style="3" customWidth="1"/>
    <col min="8148" max="8148" width="14.28515625" style="3" customWidth="1"/>
    <col min="8149" max="8149" width="7.85546875" style="3" customWidth="1"/>
    <col min="8150" max="8394" width="11.42578125" style="3"/>
    <col min="8395" max="8395" width="16" style="3" customWidth="1"/>
    <col min="8396" max="8402" width="17.5703125" style="3" customWidth="1"/>
    <col min="8403" max="8403" width="7.85546875" style="3" customWidth="1"/>
    <col min="8404" max="8404" width="14.28515625" style="3" customWidth="1"/>
    <col min="8405" max="8405" width="7.85546875" style="3" customWidth="1"/>
    <col min="8406" max="8650" width="11.42578125" style="3"/>
    <col min="8651" max="8651" width="16" style="3" customWidth="1"/>
    <col min="8652" max="8658" width="17.5703125" style="3" customWidth="1"/>
    <col min="8659" max="8659" width="7.85546875" style="3" customWidth="1"/>
    <col min="8660" max="8660" width="14.28515625" style="3" customWidth="1"/>
    <col min="8661" max="8661" width="7.85546875" style="3" customWidth="1"/>
    <col min="8662" max="8906" width="11.42578125" style="3"/>
    <col min="8907" max="8907" width="16" style="3" customWidth="1"/>
    <col min="8908" max="8914" width="17.5703125" style="3" customWidth="1"/>
    <col min="8915" max="8915" width="7.85546875" style="3" customWidth="1"/>
    <col min="8916" max="8916" width="14.28515625" style="3" customWidth="1"/>
    <col min="8917" max="8917" width="7.85546875" style="3" customWidth="1"/>
    <col min="8918" max="9162" width="11.42578125" style="3"/>
    <col min="9163" max="9163" width="16" style="3" customWidth="1"/>
    <col min="9164" max="9170" width="17.5703125" style="3" customWidth="1"/>
    <col min="9171" max="9171" width="7.85546875" style="3" customWidth="1"/>
    <col min="9172" max="9172" width="14.28515625" style="3" customWidth="1"/>
    <col min="9173" max="9173" width="7.85546875" style="3" customWidth="1"/>
    <col min="9174" max="9418" width="11.42578125" style="3"/>
    <col min="9419" max="9419" width="16" style="3" customWidth="1"/>
    <col min="9420" max="9426" width="17.5703125" style="3" customWidth="1"/>
    <col min="9427" max="9427" width="7.85546875" style="3" customWidth="1"/>
    <col min="9428" max="9428" width="14.28515625" style="3" customWidth="1"/>
    <col min="9429" max="9429" width="7.85546875" style="3" customWidth="1"/>
    <col min="9430" max="9674" width="11.42578125" style="3"/>
    <col min="9675" max="9675" width="16" style="3" customWidth="1"/>
    <col min="9676" max="9682" width="17.5703125" style="3" customWidth="1"/>
    <col min="9683" max="9683" width="7.85546875" style="3" customWidth="1"/>
    <col min="9684" max="9684" width="14.28515625" style="3" customWidth="1"/>
    <col min="9685" max="9685" width="7.85546875" style="3" customWidth="1"/>
    <col min="9686" max="9930" width="11.42578125" style="3"/>
    <col min="9931" max="9931" width="16" style="3" customWidth="1"/>
    <col min="9932" max="9938" width="17.5703125" style="3" customWidth="1"/>
    <col min="9939" max="9939" width="7.85546875" style="3" customWidth="1"/>
    <col min="9940" max="9940" width="14.28515625" style="3" customWidth="1"/>
    <col min="9941" max="9941" width="7.85546875" style="3" customWidth="1"/>
    <col min="9942" max="10186" width="11.42578125" style="3"/>
    <col min="10187" max="10187" width="16" style="3" customWidth="1"/>
    <col min="10188" max="10194" width="17.5703125" style="3" customWidth="1"/>
    <col min="10195" max="10195" width="7.85546875" style="3" customWidth="1"/>
    <col min="10196" max="10196" width="14.28515625" style="3" customWidth="1"/>
    <col min="10197" max="10197" width="7.85546875" style="3" customWidth="1"/>
    <col min="10198" max="10442" width="11.42578125" style="3"/>
    <col min="10443" max="10443" width="16" style="3" customWidth="1"/>
    <col min="10444" max="10450" width="17.5703125" style="3" customWidth="1"/>
    <col min="10451" max="10451" width="7.85546875" style="3" customWidth="1"/>
    <col min="10452" max="10452" width="14.28515625" style="3" customWidth="1"/>
    <col min="10453" max="10453" width="7.85546875" style="3" customWidth="1"/>
    <col min="10454" max="10698" width="11.42578125" style="3"/>
    <col min="10699" max="10699" width="16" style="3" customWidth="1"/>
    <col min="10700" max="10706" width="17.5703125" style="3" customWidth="1"/>
    <col min="10707" max="10707" width="7.85546875" style="3" customWidth="1"/>
    <col min="10708" max="10708" width="14.28515625" style="3" customWidth="1"/>
    <col min="10709" max="10709" width="7.85546875" style="3" customWidth="1"/>
    <col min="10710" max="10954" width="11.42578125" style="3"/>
    <col min="10955" max="10955" width="16" style="3" customWidth="1"/>
    <col min="10956" max="10962" width="17.5703125" style="3" customWidth="1"/>
    <col min="10963" max="10963" width="7.85546875" style="3" customWidth="1"/>
    <col min="10964" max="10964" width="14.28515625" style="3" customWidth="1"/>
    <col min="10965" max="10965" width="7.85546875" style="3" customWidth="1"/>
    <col min="10966" max="11210" width="11.42578125" style="3"/>
    <col min="11211" max="11211" width="16" style="3" customWidth="1"/>
    <col min="11212" max="11218" width="17.5703125" style="3" customWidth="1"/>
    <col min="11219" max="11219" width="7.85546875" style="3" customWidth="1"/>
    <col min="11220" max="11220" width="14.28515625" style="3" customWidth="1"/>
    <col min="11221" max="11221" width="7.85546875" style="3" customWidth="1"/>
    <col min="11222" max="11466" width="11.42578125" style="3"/>
    <col min="11467" max="11467" width="16" style="3" customWidth="1"/>
    <col min="11468" max="11474" width="17.5703125" style="3" customWidth="1"/>
    <col min="11475" max="11475" width="7.85546875" style="3" customWidth="1"/>
    <col min="11476" max="11476" width="14.28515625" style="3" customWidth="1"/>
    <col min="11477" max="11477" width="7.85546875" style="3" customWidth="1"/>
    <col min="11478" max="11722" width="11.42578125" style="3"/>
    <col min="11723" max="11723" width="16" style="3" customWidth="1"/>
    <col min="11724" max="11730" width="17.5703125" style="3" customWidth="1"/>
    <col min="11731" max="11731" width="7.85546875" style="3" customWidth="1"/>
    <col min="11732" max="11732" width="14.28515625" style="3" customWidth="1"/>
    <col min="11733" max="11733" width="7.85546875" style="3" customWidth="1"/>
    <col min="11734" max="11978" width="11.42578125" style="3"/>
    <col min="11979" max="11979" width="16" style="3" customWidth="1"/>
    <col min="11980" max="11986" width="17.5703125" style="3" customWidth="1"/>
    <col min="11987" max="11987" width="7.85546875" style="3" customWidth="1"/>
    <col min="11988" max="11988" width="14.28515625" style="3" customWidth="1"/>
    <col min="11989" max="11989" width="7.85546875" style="3" customWidth="1"/>
    <col min="11990" max="12234" width="11.42578125" style="3"/>
    <col min="12235" max="12235" width="16" style="3" customWidth="1"/>
    <col min="12236" max="12242" width="17.5703125" style="3" customWidth="1"/>
    <col min="12243" max="12243" width="7.85546875" style="3" customWidth="1"/>
    <col min="12244" max="12244" width="14.28515625" style="3" customWidth="1"/>
    <col min="12245" max="12245" width="7.85546875" style="3" customWidth="1"/>
    <col min="12246" max="12490" width="11.42578125" style="3"/>
    <col min="12491" max="12491" width="16" style="3" customWidth="1"/>
    <col min="12492" max="12498" width="17.5703125" style="3" customWidth="1"/>
    <col min="12499" max="12499" width="7.85546875" style="3" customWidth="1"/>
    <col min="12500" max="12500" width="14.28515625" style="3" customWidth="1"/>
    <col min="12501" max="12501" width="7.85546875" style="3" customWidth="1"/>
    <col min="12502" max="12746" width="11.42578125" style="3"/>
    <col min="12747" max="12747" width="16" style="3" customWidth="1"/>
    <col min="12748" max="12754" width="17.5703125" style="3" customWidth="1"/>
    <col min="12755" max="12755" width="7.85546875" style="3" customWidth="1"/>
    <col min="12756" max="12756" width="14.28515625" style="3" customWidth="1"/>
    <col min="12757" max="12757" width="7.85546875" style="3" customWidth="1"/>
    <col min="12758" max="13002" width="11.42578125" style="3"/>
    <col min="13003" max="13003" width="16" style="3" customWidth="1"/>
    <col min="13004" max="13010" width="17.5703125" style="3" customWidth="1"/>
    <col min="13011" max="13011" width="7.85546875" style="3" customWidth="1"/>
    <col min="13012" max="13012" width="14.28515625" style="3" customWidth="1"/>
    <col min="13013" max="13013" width="7.85546875" style="3" customWidth="1"/>
    <col min="13014" max="13258" width="11.42578125" style="3"/>
    <col min="13259" max="13259" width="16" style="3" customWidth="1"/>
    <col min="13260" max="13266" width="17.5703125" style="3" customWidth="1"/>
    <col min="13267" max="13267" width="7.85546875" style="3" customWidth="1"/>
    <col min="13268" max="13268" width="14.28515625" style="3" customWidth="1"/>
    <col min="13269" max="13269" width="7.85546875" style="3" customWidth="1"/>
    <col min="13270" max="13514" width="11.42578125" style="3"/>
    <col min="13515" max="13515" width="16" style="3" customWidth="1"/>
    <col min="13516" max="13522" width="17.5703125" style="3" customWidth="1"/>
    <col min="13523" max="13523" width="7.85546875" style="3" customWidth="1"/>
    <col min="13524" max="13524" width="14.28515625" style="3" customWidth="1"/>
    <col min="13525" max="13525" width="7.85546875" style="3" customWidth="1"/>
    <col min="13526" max="13770" width="11.42578125" style="3"/>
    <col min="13771" max="13771" width="16" style="3" customWidth="1"/>
    <col min="13772" max="13778" width="17.5703125" style="3" customWidth="1"/>
    <col min="13779" max="13779" width="7.85546875" style="3" customWidth="1"/>
    <col min="13780" max="13780" width="14.28515625" style="3" customWidth="1"/>
    <col min="13781" max="13781" width="7.85546875" style="3" customWidth="1"/>
    <col min="13782" max="14026" width="11.42578125" style="3"/>
    <col min="14027" max="14027" width="16" style="3" customWidth="1"/>
    <col min="14028" max="14034" width="17.5703125" style="3" customWidth="1"/>
    <col min="14035" max="14035" width="7.85546875" style="3" customWidth="1"/>
    <col min="14036" max="14036" width="14.28515625" style="3" customWidth="1"/>
    <col min="14037" max="14037" width="7.85546875" style="3" customWidth="1"/>
    <col min="14038" max="14282" width="11.42578125" style="3"/>
    <col min="14283" max="14283" width="16" style="3" customWidth="1"/>
    <col min="14284" max="14290" width="17.5703125" style="3" customWidth="1"/>
    <col min="14291" max="14291" width="7.85546875" style="3" customWidth="1"/>
    <col min="14292" max="14292" width="14.28515625" style="3" customWidth="1"/>
    <col min="14293" max="14293" width="7.85546875" style="3" customWidth="1"/>
    <col min="14294" max="14538" width="11.42578125" style="3"/>
    <col min="14539" max="14539" width="16" style="3" customWidth="1"/>
    <col min="14540" max="14546" width="17.5703125" style="3" customWidth="1"/>
    <col min="14547" max="14547" width="7.85546875" style="3" customWidth="1"/>
    <col min="14548" max="14548" width="14.28515625" style="3" customWidth="1"/>
    <col min="14549" max="14549" width="7.85546875" style="3" customWidth="1"/>
    <col min="14550" max="14794" width="11.42578125" style="3"/>
    <col min="14795" max="14795" width="16" style="3" customWidth="1"/>
    <col min="14796" max="14802" width="17.5703125" style="3" customWidth="1"/>
    <col min="14803" max="14803" width="7.85546875" style="3" customWidth="1"/>
    <col min="14804" max="14804" width="14.28515625" style="3" customWidth="1"/>
    <col min="14805" max="14805" width="7.85546875" style="3" customWidth="1"/>
    <col min="14806" max="15050" width="11.42578125" style="3"/>
    <col min="15051" max="15051" width="16" style="3" customWidth="1"/>
    <col min="15052" max="15058" width="17.5703125" style="3" customWidth="1"/>
    <col min="15059" max="15059" width="7.85546875" style="3" customWidth="1"/>
    <col min="15060" max="15060" width="14.28515625" style="3" customWidth="1"/>
    <col min="15061" max="15061" width="7.85546875" style="3" customWidth="1"/>
    <col min="15062" max="15306" width="11.42578125" style="3"/>
    <col min="15307" max="15307" width="16" style="3" customWidth="1"/>
    <col min="15308" max="15314" width="17.5703125" style="3" customWidth="1"/>
    <col min="15315" max="15315" width="7.85546875" style="3" customWidth="1"/>
    <col min="15316" max="15316" width="14.28515625" style="3" customWidth="1"/>
    <col min="15317" max="15317" width="7.85546875" style="3" customWidth="1"/>
    <col min="15318" max="15562" width="11.42578125" style="3"/>
    <col min="15563" max="15563" width="16" style="3" customWidth="1"/>
    <col min="15564" max="15570" width="17.5703125" style="3" customWidth="1"/>
    <col min="15571" max="15571" width="7.85546875" style="3" customWidth="1"/>
    <col min="15572" max="15572" width="14.28515625" style="3" customWidth="1"/>
    <col min="15573" max="15573" width="7.85546875" style="3" customWidth="1"/>
    <col min="15574" max="15818" width="11.42578125" style="3"/>
    <col min="15819" max="15819" width="16" style="3" customWidth="1"/>
    <col min="15820" max="15826" width="17.5703125" style="3" customWidth="1"/>
    <col min="15827" max="15827" width="7.85546875" style="3" customWidth="1"/>
    <col min="15828" max="15828" width="14.28515625" style="3" customWidth="1"/>
    <col min="15829" max="15829" width="7.85546875" style="3" customWidth="1"/>
    <col min="15830" max="16074" width="11.42578125" style="3"/>
    <col min="16075" max="16075" width="16" style="3" customWidth="1"/>
    <col min="16076" max="16082" width="17.5703125" style="3" customWidth="1"/>
    <col min="16083" max="16083" width="7.85546875" style="3" customWidth="1"/>
    <col min="16084" max="16084" width="14.28515625" style="3" customWidth="1"/>
    <col min="16085" max="16085" width="7.85546875" style="3" customWidth="1"/>
    <col min="16086" max="16384" width="11.42578125" style="3"/>
  </cols>
  <sheetData>
    <row r="1" spans="1:7" s="52" customFormat="1" ht="42" customHeight="1" x14ac:dyDescent="0.2">
      <c r="A1" s="277" t="str">
        <f>SAŽETAK!A1</f>
        <v>FINANCIJSKI PLAN  ELEKTROTEHNIČKE I EKONOMSKE ŠKOLE NOVA GRADIŠKA
ZA 2025. I PROJEKCIJA ZA 2026. I 2027. GODINU</v>
      </c>
      <c r="B1" s="277"/>
      <c r="C1" s="277"/>
      <c r="D1" s="277"/>
      <c r="E1" s="277"/>
      <c r="F1" s="277"/>
      <c r="G1" s="277"/>
    </row>
    <row r="2" spans="1:7" s="52" customFormat="1" ht="18" customHeight="1" x14ac:dyDescent="0.2">
      <c r="A2" s="35"/>
      <c r="B2" s="35"/>
      <c r="C2" s="35"/>
      <c r="D2" s="35"/>
    </row>
    <row r="3" spans="1:7" s="52" customFormat="1" ht="15.6" customHeight="1" x14ac:dyDescent="0.2">
      <c r="A3" s="277" t="str">
        <f>SAŽETAK!A3</f>
        <v>I. OPĆI DIO</v>
      </c>
      <c r="B3" s="277"/>
      <c r="C3" s="277"/>
      <c r="D3" s="277"/>
      <c r="E3" s="277"/>
      <c r="F3" s="277"/>
      <c r="G3" s="277"/>
    </row>
    <row r="4" spans="1:7" s="52" customFormat="1" ht="18" x14ac:dyDescent="0.2">
      <c r="A4" s="35"/>
      <c r="B4" s="35"/>
      <c r="C4" s="35"/>
      <c r="D4" s="35"/>
    </row>
    <row r="5" spans="1:7" s="52" customFormat="1" ht="18" customHeight="1" x14ac:dyDescent="0.2">
      <c r="A5" s="277" t="s">
        <v>96</v>
      </c>
      <c r="B5" s="277"/>
      <c r="C5" s="277"/>
      <c r="D5" s="277"/>
      <c r="E5" s="277"/>
      <c r="F5" s="277"/>
      <c r="G5" s="277"/>
    </row>
    <row r="6" spans="1:7" s="52" customFormat="1" ht="18" customHeight="1" x14ac:dyDescent="0.2">
      <c r="A6" s="50"/>
      <c r="B6" s="50"/>
      <c r="C6" s="50"/>
      <c r="D6" s="50"/>
      <c r="E6" s="50"/>
      <c r="F6" s="50"/>
      <c r="G6" s="50"/>
    </row>
    <row r="7" spans="1:7" s="52" customFormat="1" ht="18" customHeight="1" x14ac:dyDescent="0.2">
      <c r="A7" s="277" t="s">
        <v>108</v>
      </c>
      <c r="B7" s="277"/>
      <c r="C7" s="277"/>
      <c r="D7" s="277"/>
      <c r="E7" s="277"/>
      <c r="F7" s="277"/>
      <c r="G7" s="277"/>
    </row>
    <row r="8" spans="1:7" s="26" customFormat="1" ht="15" customHeight="1" x14ac:dyDescent="0.2"/>
    <row r="9" spans="1:7" s="26" customFormat="1" ht="57" customHeight="1" x14ac:dyDescent="0.2">
      <c r="A9" s="82" t="s">
        <v>52</v>
      </c>
      <c r="B9" s="82" t="s">
        <v>27</v>
      </c>
      <c r="C9" s="41" t="s">
        <v>73</v>
      </c>
      <c r="D9" s="41" t="s">
        <v>74</v>
      </c>
      <c r="E9" s="41" t="s">
        <v>75</v>
      </c>
      <c r="F9" s="41" t="s">
        <v>51</v>
      </c>
      <c r="G9" s="41" t="s">
        <v>76</v>
      </c>
    </row>
    <row r="10" spans="1:7" s="29" customFormat="1" ht="19.899999999999999" customHeight="1" x14ac:dyDescent="0.2">
      <c r="A10" s="160"/>
      <c r="B10" s="161" t="s">
        <v>4</v>
      </c>
      <c r="C10" s="167">
        <f>C11+C16</f>
        <v>1232939.8799999999</v>
      </c>
      <c r="D10" s="167">
        <f>D11+D16</f>
        <v>1584772.27</v>
      </c>
      <c r="E10" s="167">
        <f>E11+E16</f>
        <v>1798088</v>
      </c>
      <c r="F10" s="167">
        <f>F11+F16</f>
        <v>1688578</v>
      </c>
      <c r="G10" s="168">
        <f>G11+G16</f>
        <v>1678295</v>
      </c>
    </row>
    <row r="11" spans="1:7" s="28" customFormat="1" ht="19.899999999999999" customHeight="1" x14ac:dyDescent="0.2">
      <c r="A11" s="154">
        <v>6</v>
      </c>
      <c r="B11" s="169" t="s">
        <v>16</v>
      </c>
      <c r="C11" s="170">
        <f t="shared" ref="C11:G11" si="0">C12+C13+C14+C15</f>
        <v>1232939.8799999999</v>
      </c>
      <c r="D11" s="170">
        <f t="shared" si="0"/>
        <v>1584772.27</v>
      </c>
      <c r="E11" s="170">
        <f t="shared" si="0"/>
        <v>1798088</v>
      </c>
      <c r="F11" s="170">
        <f t="shared" si="0"/>
        <v>1688578</v>
      </c>
      <c r="G11" s="171">
        <f t="shared" si="0"/>
        <v>1678295</v>
      </c>
    </row>
    <row r="12" spans="1:7" s="73" customFormat="1" ht="24" x14ac:dyDescent="0.2">
      <c r="A12" s="83">
        <v>63</v>
      </c>
      <c r="B12" s="84" t="s">
        <v>17</v>
      </c>
      <c r="C12" s="95">
        <v>1093152.6399999999</v>
      </c>
      <c r="D12" s="95">
        <v>1387900.5</v>
      </c>
      <c r="E12" s="96">
        <v>1601118</v>
      </c>
      <c r="F12" s="96">
        <v>1491608</v>
      </c>
      <c r="G12" s="172">
        <v>1486442</v>
      </c>
    </row>
    <row r="13" spans="1:7" s="27" customFormat="1" ht="24" x14ac:dyDescent="0.2">
      <c r="A13" s="85">
        <v>65</v>
      </c>
      <c r="B13" s="86" t="s">
        <v>19</v>
      </c>
      <c r="C13" s="95">
        <v>1577.39</v>
      </c>
      <c r="D13" s="95">
        <v>1875.45</v>
      </c>
      <c r="E13" s="96">
        <v>1620</v>
      </c>
      <c r="F13" s="96">
        <v>1620</v>
      </c>
      <c r="G13" s="172">
        <v>1620</v>
      </c>
    </row>
    <row r="14" spans="1:7" s="27" customFormat="1" ht="24" x14ac:dyDescent="0.2">
      <c r="A14" s="87">
        <v>66</v>
      </c>
      <c r="B14" s="88" t="s">
        <v>3</v>
      </c>
      <c r="C14" s="95">
        <v>36151.839999999997</v>
      </c>
      <c r="D14" s="95">
        <v>67353.69</v>
      </c>
      <c r="E14" s="96">
        <v>62300</v>
      </c>
      <c r="F14" s="96">
        <v>62300</v>
      </c>
      <c r="G14" s="172">
        <v>62300</v>
      </c>
    </row>
    <row r="15" spans="1:7" s="72" customFormat="1" ht="24" x14ac:dyDescent="0.2">
      <c r="A15" s="89">
        <v>67</v>
      </c>
      <c r="B15" s="90" t="s">
        <v>18</v>
      </c>
      <c r="C15" s="95">
        <v>102058.01</v>
      </c>
      <c r="D15" s="95">
        <v>127642.63</v>
      </c>
      <c r="E15" s="96">
        <v>133050</v>
      </c>
      <c r="F15" s="97">
        <v>133050</v>
      </c>
      <c r="G15" s="173">
        <v>127933</v>
      </c>
    </row>
    <row r="16" spans="1:7" s="23" customFormat="1" ht="20.100000000000001" customHeight="1" x14ac:dyDescent="0.2">
      <c r="A16" s="91">
        <v>7</v>
      </c>
      <c r="B16" s="92" t="s">
        <v>20</v>
      </c>
      <c r="C16" s="98">
        <f>C17</f>
        <v>0</v>
      </c>
      <c r="D16" s="98">
        <f>D17</f>
        <v>0</v>
      </c>
      <c r="E16" s="98">
        <f t="shared" ref="E16:G16" si="1">E17</f>
        <v>0</v>
      </c>
      <c r="F16" s="98">
        <f t="shared" si="1"/>
        <v>0</v>
      </c>
      <c r="G16" s="99">
        <f t="shared" si="1"/>
        <v>0</v>
      </c>
    </row>
    <row r="17" spans="1:7" s="24" customFormat="1" ht="24" x14ac:dyDescent="0.2">
      <c r="A17" s="174">
        <v>72</v>
      </c>
      <c r="B17" s="175" t="s">
        <v>21</v>
      </c>
      <c r="C17" s="176">
        <v>0</v>
      </c>
      <c r="D17" s="176">
        <v>0</v>
      </c>
      <c r="E17" s="177">
        <v>0</v>
      </c>
      <c r="F17" s="178">
        <v>0</v>
      </c>
      <c r="G17" s="179">
        <v>0</v>
      </c>
    </row>
    <row r="18" spans="1:7" s="24" customFormat="1" ht="12" x14ac:dyDescent="0.2">
      <c r="A18" s="220"/>
      <c r="B18" s="221"/>
      <c r="C18" s="222"/>
      <c r="D18" s="222"/>
      <c r="E18" s="223"/>
      <c r="F18" s="224"/>
      <c r="G18" s="224"/>
    </row>
    <row r="19" spans="1:7" s="24" customFormat="1" ht="19.899999999999999" customHeight="1" x14ac:dyDescent="0.2">
      <c r="A19" s="25"/>
      <c r="E19" s="53"/>
      <c r="F19" s="53"/>
      <c r="G19" s="53"/>
    </row>
    <row r="20" spans="1:7" s="26" customFormat="1" ht="57" customHeight="1" x14ac:dyDescent="0.2">
      <c r="A20" s="82" t="s">
        <v>52</v>
      </c>
      <c r="B20" s="82" t="s">
        <v>27</v>
      </c>
      <c r="C20" s="41" t="s">
        <v>73</v>
      </c>
      <c r="D20" s="41" t="s">
        <v>74</v>
      </c>
      <c r="E20" s="41" t="s">
        <v>75</v>
      </c>
      <c r="F20" s="41" t="s">
        <v>51</v>
      </c>
      <c r="G20" s="41" t="s">
        <v>76</v>
      </c>
    </row>
    <row r="21" spans="1:7" s="29" customFormat="1" ht="19.899999999999999" customHeight="1" x14ac:dyDescent="0.2">
      <c r="A21" s="160"/>
      <c r="B21" s="180" t="s">
        <v>5</v>
      </c>
      <c r="C21" s="181">
        <f>C22+C27</f>
        <v>1223945.6099999999</v>
      </c>
      <c r="D21" s="181">
        <f>D22+D27</f>
        <v>1598938.5799999998</v>
      </c>
      <c r="E21" s="181">
        <f>E22+E27</f>
        <v>1801088</v>
      </c>
      <c r="F21" s="181">
        <f>F22+F27</f>
        <v>1688578</v>
      </c>
      <c r="G21" s="182">
        <f>G22+G27</f>
        <v>1678295</v>
      </c>
    </row>
    <row r="22" spans="1:7" s="29" customFormat="1" ht="20.100000000000001" customHeight="1" x14ac:dyDescent="0.2">
      <c r="A22" s="91">
        <v>3</v>
      </c>
      <c r="B22" s="102" t="s">
        <v>88</v>
      </c>
      <c r="C22" s="103">
        <f t="shared" ref="C22:G22" si="2">C23+C24+C25+C26</f>
        <v>1217291.1599999999</v>
      </c>
      <c r="D22" s="103">
        <f t="shared" si="2"/>
        <v>1566362.45</v>
      </c>
      <c r="E22" s="103">
        <f t="shared" si="2"/>
        <v>1784548</v>
      </c>
      <c r="F22" s="103">
        <f t="shared" si="2"/>
        <v>1675038</v>
      </c>
      <c r="G22" s="104">
        <f t="shared" si="2"/>
        <v>1664755</v>
      </c>
    </row>
    <row r="23" spans="1:7" s="24" customFormat="1" ht="15" customHeight="1" x14ac:dyDescent="0.2">
      <c r="A23" s="93">
        <v>31</v>
      </c>
      <c r="B23" s="94" t="s">
        <v>1</v>
      </c>
      <c r="C23" s="100">
        <f>'POSEBNI DIO'!C19+'POSEBNI DIO'!C24+'POSEBNI DIO'!C30+'POSEBNI DIO'!C37+'POSEBNI DIO'!C44+'POSEBNI DIO'!C52+'POSEBNI DIO'!C65+'POSEBNI DIO'!C69+'POSEBNI DIO'!C74+'POSEBNI DIO'!C78</f>
        <v>1085682.31</v>
      </c>
      <c r="D23" s="100">
        <f>'POSEBNI DIO'!D19+'POSEBNI DIO'!D24+'POSEBNI DIO'!D30+'POSEBNI DIO'!D37+'POSEBNI DIO'!D44+'POSEBNI DIO'!D52+'POSEBNI DIO'!D65+'POSEBNI DIO'!D69+'POSEBNI DIO'!D74+'POSEBNI DIO'!D78</f>
        <v>1385843.92</v>
      </c>
      <c r="E23" s="100">
        <f>'POSEBNI DIO'!E19+'POSEBNI DIO'!E24+'POSEBNI DIO'!E30+'POSEBNI DIO'!E37+'POSEBNI DIO'!E44+'POSEBNI DIO'!E52+'POSEBNI DIO'!E65+'POSEBNI DIO'!E69+'POSEBNI DIO'!E74+'POSEBNI DIO'!E78</f>
        <v>1614453.9</v>
      </c>
      <c r="F23" s="100">
        <f>'POSEBNI DIO'!F19+'POSEBNI DIO'!F24+'POSEBNI DIO'!F30+'POSEBNI DIO'!F37+'POSEBNI DIO'!F44+'POSEBNI DIO'!F52+'POSEBNI DIO'!F65+'POSEBNI DIO'!F69+'POSEBNI DIO'!F74+'POSEBNI DIO'!F78</f>
        <v>1504943.9</v>
      </c>
      <c r="G23" s="101">
        <f>'POSEBNI DIO'!G19+'POSEBNI DIO'!G24+'POSEBNI DIO'!G30+'POSEBNI DIO'!G37+'POSEBNI DIO'!G44+'POSEBNI DIO'!G52+'POSEBNI DIO'!G65+'POSEBNI DIO'!G69+'POSEBNI DIO'!G74+'POSEBNI DIO'!G78</f>
        <v>1494785.9</v>
      </c>
    </row>
    <row r="24" spans="1:7" s="24" customFormat="1" ht="15" customHeight="1" x14ac:dyDescent="0.2">
      <c r="A24" s="93">
        <v>32</v>
      </c>
      <c r="B24" s="94" t="s">
        <v>10</v>
      </c>
      <c r="C24" s="100">
        <f>'POSEBNI DIO'!C20+'POSEBNI DIO'!C25+'POSEBNI DIO'!C31+'POSEBNI DIO'!C38+'POSEBNI DIO'!C45+'POSEBNI DIO'!C53+'POSEBNI DIO'!C59+'POSEBNI DIO'!C66+'POSEBNI DIO'!C70+'POSEBNI DIO'!C75+'POSEBNI DIO'!C79</f>
        <v>131204.01</v>
      </c>
      <c r="D24" s="100">
        <f>'POSEBNI DIO'!D20+'POSEBNI DIO'!D25+'POSEBNI DIO'!D31+'POSEBNI DIO'!D38+'POSEBNI DIO'!D45+'POSEBNI DIO'!D53+'POSEBNI DIO'!D59+'POSEBNI DIO'!D66+'POSEBNI DIO'!D70+'POSEBNI DIO'!D75+'POSEBNI DIO'!D79</f>
        <v>180099.96000000002</v>
      </c>
      <c r="E24" s="100">
        <f>'POSEBNI DIO'!E20+'POSEBNI DIO'!E25+'POSEBNI DIO'!E31+'POSEBNI DIO'!E38+'POSEBNI DIO'!E45+'POSEBNI DIO'!E53+'POSEBNI DIO'!E59+'POSEBNI DIO'!E66+'POSEBNI DIO'!E70+'POSEBNI DIO'!E75+'POSEBNI DIO'!E79</f>
        <v>169679.1</v>
      </c>
      <c r="F24" s="100">
        <f>'POSEBNI DIO'!F20+'POSEBNI DIO'!F25+'POSEBNI DIO'!F31+'POSEBNI DIO'!F38+'POSEBNI DIO'!F45+'POSEBNI DIO'!F53+'POSEBNI DIO'!F59+'POSEBNI DIO'!F66+'POSEBNI DIO'!F70+'POSEBNI DIO'!F75+'POSEBNI DIO'!F79</f>
        <v>169679.1</v>
      </c>
      <c r="G24" s="101">
        <f>'POSEBNI DIO'!G20+'POSEBNI DIO'!G25+'POSEBNI DIO'!G31+'POSEBNI DIO'!G38+'POSEBNI DIO'!G45+'POSEBNI DIO'!G53+'POSEBNI DIO'!G59+'POSEBNI DIO'!G66+'POSEBNI DIO'!G70+'POSEBNI DIO'!G75+'POSEBNI DIO'!G79</f>
        <v>169554.1</v>
      </c>
    </row>
    <row r="25" spans="1:7" s="24" customFormat="1" ht="15" customHeight="1" x14ac:dyDescent="0.2">
      <c r="A25" s="93">
        <v>34</v>
      </c>
      <c r="B25" s="94" t="s">
        <v>14</v>
      </c>
      <c r="C25" s="100">
        <f>'POSEBNI DIO'!C26+'POSEBNI DIO'!C32+'POSEBNI DIO'!C39+'POSEBNI DIO'!C46+'POSEBNI DIO'!C54</f>
        <v>4.9000000000000004</v>
      </c>
      <c r="D25" s="100">
        <f>'POSEBNI DIO'!D26+'POSEBNI DIO'!D32+'POSEBNI DIO'!D39+'POSEBNI DIO'!D46+'POSEBNI DIO'!D54</f>
        <v>15</v>
      </c>
      <c r="E25" s="100">
        <f>'POSEBNI DIO'!E26+'POSEBNI DIO'!E32+'POSEBNI DIO'!E39+'POSEBNI DIO'!E46+'POSEBNI DIO'!E54</f>
        <v>15</v>
      </c>
      <c r="F25" s="100">
        <f>'POSEBNI DIO'!F26+'POSEBNI DIO'!F32+'POSEBNI DIO'!F39+'POSEBNI DIO'!F46+'POSEBNI DIO'!F54</f>
        <v>15</v>
      </c>
      <c r="G25" s="101">
        <f>'POSEBNI DIO'!G26+'POSEBNI DIO'!G32+'POSEBNI DIO'!G39+'POSEBNI DIO'!G46+'POSEBNI DIO'!G54</f>
        <v>15</v>
      </c>
    </row>
    <row r="26" spans="1:7" s="24" customFormat="1" ht="24" customHeight="1" x14ac:dyDescent="0.2">
      <c r="A26" s="93">
        <v>38</v>
      </c>
      <c r="B26" s="94" t="s">
        <v>98</v>
      </c>
      <c r="C26" s="100">
        <f>'POSEBNI DIO'!C47</f>
        <v>399.94</v>
      </c>
      <c r="D26" s="100">
        <f>'POSEBNI DIO'!D47</f>
        <v>403.57</v>
      </c>
      <c r="E26" s="100">
        <f>'POSEBNI DIO'!E47</f>
        <v>400</v>
      </c>
      <c r="F26" s="100">
        <f>'POSEBNI DIO'!F47</f>
        <v>400</v>
      </c>
      <c r="G26" s="101">
        <f>'POSEBNI DIO'!G47</f>
        <v>400</v>
      </c>
    </row>
    <row r="27" spans="1:7" s="29" customFormat="1" ht="20.100000000000001" customHeight="1" x14ac:dyDescent="0.2">
      <c r="A27" s="91">
        <v>4</v>
      </c>
      <c r="B27" s="102" t="s">
        <v>89</v>
      </c>
      <c r="C27" s="103">
        <f t="shared" ref="C27:G27" si="3">C28</f>
        <v>6654.45</v>
      </c>
      <c r="D27" s="103">
        <f t="shared" si="3"/>
        <v>32576.129999999997</v>
      </c>
      <c r="E27" s="103">
        <f t="shared" si="3"/>
        <v>16540</v>
      </c>
      <c r="F27" s="103">
        <f t="shared" si="3"/>
        <v>13540</v>
      </c>
      <c r="G27" s="104">
        <f t="shared" si="3"/>
        <v>13540</v>
      </c>
    </row>
    <row r="28" spans="1:7" s="24" customFormat="1" ht="24" x14ac:dyDescent="0.2">
      <c r="A28" s="174">
        <v>42</v>
      </c>
      <c r="B28" s="175" t="s">
        <v>15</v>
      </c>
      <c r="C28" s="178">
        <f>'POSEBNI DIO'!C34+'POSEBNI DIO'!C41+'POSEBNI DIO'!C49+'POSEBNI DIO'!C56+'POSEBNI DIO'!C61</f>
        <v>6654.45</v>
      </c>
      <c r="D28" s="178">
        <f>'POSEBNI DIO'!D34+'POSEBNI DIO'!D41+'POSEBNI DIO'!D49+'POSEBNI DIO'!D56+'POSEBNI DIO'!D61</f>
        <v>32576.129999999997</v>
      </c>
      <c r="E28" s="178">
        <f>'POSEBNI DIO'!E34+'POSEBNI DIO'!E41+'POSEBNI DIO'!E49+'POSEBNI DIO'!E56+'POSEBNI DIO'!E61</f>
        <v>16540</v>
      </c>
      <c r="F28" s="178">
        <f>'POSEBNI DIO'!F34+'POSEBNI DIO'!F41+'POSEBNI DIO'!F49+'POSEBNI DIO'!F56+'POSEBNI DIO'!F61</f>
        <v>13540</v>
      </c>
      <c r="G28" s="179">
        <f>'POSEBNI DIO'!G34+'POSEBNI DIO'!G41+'POSEBNI DIO'!G49+'POSEBNI DIO'!G56+'POSEBNI DIO'!G61</f>
        <v>13540</v>
      </c>
    </row>
    <row r="29" spans="1:7" s="52" customFormat="1" ht="18" customHeight="1" x14ac:dyDescent="0.2">
      <c r="A29" s="204"/>
      <c r="B29" s="204"/>
      <c r="C29" s="204"/>
      <c r="D29" s="204"/>
      <c r="E29" s="204"/>
      <c r="F29" s="204"/>
      <c r="G29" s="204"/>
    </row>
    <row r="30" spans="1:7" s="52" customFormat="1" ht="18" customHeight="1" x14ac:dyDescent="0.2">
      <c r="A30" s="204"/>
      <c r="B30" s="204"/>
      <c r="C30" s="204"/>
      <c r="D30" s="204"/>
      <c r="E30" s="204"/>
      <c r="F30" s="204"/>
      <c r="G30" s="204"/>
    </row>
    <row r="31" spans="1:7" s="52" customFormat="1" ht="18" customHeight="1" x14ac:dyDescent="0.2">
      <c r="A31" s="217"/>
      <c r="B31" s="217"/>
      <c r="C31" s="217"/>
      <c r="D31" s="217"/>
      <c r="E31" s="217"/>
      <c r="F31" s="217"/>
      <c r="G31" s="217"/>
    </row>
    <row r="32" spans="1:7" s="48" customFormat="1" ht="15" customHeight="1" x14ac:dyDescent="0.2">
      <c r="A32" s="277" t="s">
        <v>109</v>
      </c>
      <c r="B32" s="277"/>
      <c r="C32" s="277"/>
      <c r="D32" s="277"/>
      <c r="E32" s="277"/>
      <c r="F32" s="277"/>
      <c r="G32" s="277"/>
    </row>
    <row r="33" spans="1:7" s="106" customFormat="1" ht="15" customHeight="1" x14ac:dyDescent="0.2">
      <c r="D33" s="107"/>
      <c r="E33" s="107"/>
      <c r="F33" s="108"/>
      <c r="G33" s="108"/>
    </row>
    <row r="34" spans="1:7" s="26" customFormat="1" ht="57" customHeight="1" x14ac:dyDescent="0.2">
      <c r="A34" s="82" t="s">
        <v>52</v>
      </c>
      <c r="B34" s="82" t="s">
        <v>27</v>
      </c>
      <c r="C34" s="41" t="s">
        <v>73</v>
      </c>
      <c r="D34" s="41" t="s">
        <v>74</v>
      </c>
      <c r="E34" s="41" t="s">
        <v>75</v>
      </c>
      <c r="F34" s="41" t="s">
        <v>51</v>
      </c>
      <c r="G34" s="41" t="s">
        <v>76</v>
      </c>
    </row>
    <row r="35" spans="1:7" s="200" customFormat="1" ht="20.100000000000001" customHeight="1" x14ac:dyDescent="0.2">
      <c r="A35" s="160"/>
      <c r="B35" s="161" t="s">
        <v>4</v>
      </c>
      <c r="C35" s="162">
        <f>C36+C38+C40+C42+C46+C48</f>
        <v>1232939.8800000001</v>
      </c>
      <c r="D35" s="162">
        <f>D36+D38+D40+D42+D46+D48</f>
        <v>1584772.27</v>
      </c>
      <c r="E35" s="162">
        <f>E36+E38+E40+E42+E46+E48</f>
        <v>1798088</v>
      </c>
      <c r="F35" s="162">
        <f t="shared" ref="F35:G35" si="4">F36+F38+F40+F42+F46+F48</f>
        <v>1688578</v>
      </c>
      <c r="G35" s="163">
        <f t="shared" si="4"/>
        <v>1678295</v>
      </c>
    </row>
    <row r="36" spans="1:7" s="113" customFormat="1" ht="15" customHeight="1" x14ac:dyDescent="0.2">
      <c r="A36" s="231">
        <v>1</v>
      </c>
      <c r="B36" s="232" t="s">
        <v>11</v>
      </c>
      <c r="C36" s="233">
        <f>C37</f>
        <v>0</v>
      </c>
      <c r="D36" s="233">
        <f>D37</f>
        <v>8642.6299999999992</v>
      </c>
      <c r="E36" s="233">
        <f>E37</f>
        <v>14050</v>
      </c>
      <c r="F36" s="234">
        <f>F37</f>
        <v>14050</v>
      </c>
      <c r="G36" s="235">
        <f>G37</f>
        <v>8933</v>
      </c>
    </row>
    <row r="37" spans="1:7" s="115" customFormat="1" ht="15" customHeight="1" x14ac:dyDescent="0.2">
      <c r="A37" s="85" t="s">
        <v>87</v>
      </c>
      <c r="B37" s="86" t="s">
        <v>11</v>
      </c>
      <c r="C37" s="236">
        <v>0</v>
      </c>
      <c r="D37" s="236">
        <v>8642.6299999999992</v>
      </c>
      <c r="E37" s="236">
        <v>14050</v>
      </c>
      <c r="F37" s="237">
        <v>14050</v>
      </c>
      <c r="G37" s="238">
        <v>8933</v>
      </c>
    </row>
    <row r="38" spans="1:7" s="113" customFormat="1" ht="15" customHeight="1" x14ac:dyDescent="0.2">
      <c r="A38" s="231">
        <v>3</v>
      </c>
      <c r="B38" s="232" t="s">
        <v>12</v>
      </c>
      <c r="C38" s="233">
        <f>C39</f>
        <v>34159.17</v>
      </c>
      <c r="D38" s="233">
        <f>D39</f>
        <v>59930</v>
      </c>
      <c r="E38" s="233">
        <f>E39</f>
        <v>59800</v>
      </c>
      <c r="F38" s="234">
        <f>F39</f>
        <v>59800</v>
      </c>
      <c r="G38" s="235">
        <f>G39</f>
        <v>59800</v>
      </c>
    </row>
    <row r="39" spans="1:7" s="115" customFormat="1" ht="15" customHeight="1" x14ac:dyDescent="0.2">
      <c r="A39" s="85" t="s">
        <v>79</v>
      </c>
      <c r="B39" s="86" t="s">
        <v>129</v>
      </c>
      <c r="C39" s="236">
        <v>34159.17</v>
      </c>
      <c r="D39" s="236">
        <v>59930</v>
      </c>
      <c r="E39" s="236">
        <v>59800</v>
      </c>
      <c r="F39" s="237">
        <v>59800</v>
      </c>
      <c r="G39" s="238">
        <v>59800</v>
      </c>
    </row>
    <row r="40" spans="1:7" s="113" customFormat="1" ht="15" customHeight="1" x14ac:dyDescent="0.2">
      <c r="A40" s="231">
        <v>4</v>
      </c>
      <c r="B40" s="232" t="s">
        <v>13</v>
      </c>
      <c r="C40" s="233">
        <f>C41</f>
        <v>1577.39</v>
      </c>
      <c r="D40" s="233">
        <f>D41</f>
        <v>1875.45</v>
      </c>
      <c r="E40" s="233">
        <f>E41</f>
        <v>1620</v>
      </c>
      <c r="F40" s="234">
        <f>F41</f>
        <v>1620</v>
      </c>
      <c r="G40" s="235">
        <f>G41</f>
        <v>1620</v>
      </c>
    </row>
    <row r="41" spans="1:7" s="115" customFormat="1" ht="15" customHeight="1" x14ac:dyDescent="0.2">
      <c r="A41" s="239" t="s">
        <v>80</v>
      </c>
      <c r="B41" s="240" t="s">
        <v>130</v>
      </c>
      <c r="C41" s="241">
        <v>1577.39</v>
      </c>
      <c r="D41" s="241">
        <v>1875.45</v>
      </c>
      <c r="E41" s="241">
        <v>1620</v>
      </c>
      <c r="F41" s="237">
        <v>1620</v>
      </c>
      <c r="G41" s="238">
        <v>1620</v>
      </c>
    </row>
    <row r="42" spans="1:7" s="113" customFormat="1" ht="15" customHeight="1" x14ac:dyDescent="0.2">
      <c r="A42" s="231">
        <v>5</v>
      </c>
      <c r="B42" s="232" t="s">
        <v>119</v>
      </c>
      <c r="C42" s="233">
        <f>C43+C44+C45</f>
        <v>1195210.6500000001</v>
      </c>
      <c r="D42" s="233">
        <f>D43+D44+D45</f>
        <v>1506900.5</v>
      </c>
      <c r="E42" s="233">
        <f>E43+E44+E45</f>
        <v>1720118</v>
      </c>
      <c r="F42" s="233">
        <f>F43+F44+F45</f>
        <v>1610608</v>
      </c>
      <c r="G42" s="233">
        <f>G43+G44+G45</f>
        <v>1605442</v>
      </c>
    </row>
    <row r="43" spans="1:7" s="115" customFormat="1" ht="15" customHeight="1" x14ac:dyDescent="0.2">
      <c r="A43" s="85" t="s">
        <v>82</v>
      </c>
      <c r="B43" s="86" t="s">
        <v>83</v>
      </c>
      <c r="C43" s="236">
        <v>7751.3</v>
      </c>
      <c r="D43" s="236">
        <v>19490.490000000002</v>
      </c>
      <c r="E43" s="236">
        <v>36468</v>
      </c>
      <c r="F43" s="237">
        <v>36468</v>
      </c>
      <c r="G43" s="238">
        <v>24312</v>
      </c>
    </row>
    <row r="44" spans="1:7" s="115" customFormat="1" ht="15" customHeight="1" x14ac:dyDescent="0.2">
      <c r="A44" s="85" t="s">
        <v>101</v>
      </c>
      <c r="B44" s="86" t="s">
        <v>78</v>
      </c>
      <c r="C44" s="236">
        <v>102058.01</v>
      </c>
      <c r="D44" s="236">
        <v>119000</v>
      </c>
      <c r="E44" s="236">
        <v>119000</v>
      </c>
      <c r="F44" s="237">
        <v>119000</v>
      </c>
      <c r="G44" s="238">
        <v>119000</v>
      </c>
    </row>
    <row r="45" spans="1:7" s="115" customFormat="1" ht="15" customHeight="1" x14ac:dyDescent="0.2">
      <c r="A45" s="85" t="s">
        <v>81</v>
      </c>
      <c r="B45" s="86" t="s">
        <v>100</v>
      </c>
      <c r="C45" s="236">
        <v>1085401.3400000001</v>
      </c>
      <c r="D45" s="236">
        <v>1368410.01</v>
      </c>
      <c r="E45" s="236">
        <v>1564650</v>
      </c>
      <c r="F45" s="237">
        <v>1455140</v>
      </c>
      <c r="G45" s="238">
        <v>1462130</v>
      </c>
    </row>
    <row r="46" spans="1:7" s="116" customFormat="1" ht="15" customHeight="1" x14ac:dyDescent="0.2">
      <c r="A46" s="242">
        <v>6</v>
      </c>
      <c r="B46" s="243" t="s">
        <v>85</v>
      </c>
      <c r="C46" s="244">
        <f>C47</f>
        <v>1992.67</v>
      </c>
      <c r="D46" s="244">
        <f>D47</f>
        <v>7423.69</v>
      </c>
      <c r="E46" s="244">
        <f>E47</f>
        <v>2500</v>
      </c>
      <c r="F46" s="234">
        <f>F47</f>
        <v>2500</v>
      </c>
      <c r="G46" s="235">
        <f>G47</f>
        <v>2500</v>
      </c>
    </row>
    <row r="47" spans="1:7" ht="15" customHeight="1" x14ac:dyDescent="0.2">
      <c r="A47" s="85" t="s">
        <v>84</v>
      </c>
      <c r="B47" s="86" t="s">
        <v>131</v>
      </c>
      <c r="C47" s="236">
        <v>1992.67</v>
      </c>
      <c r="D47" s="236">
        <v>7423.69</v>
      </c>
      <c r="E47" s="236">
        <v>2500</v>
      </c>
      <c r="F47" s="237">
        <v>2500</v>
      </c>
      <c r="G47" s="238">
        <v>2500</v>
      </c>
    </row>
    <row r="48" spans="1:7" s="23" customFormat="1" ht="15" customHeight="1" x14ac:dyDescent="0.2">
      <c r="A48" s="231">
        <v>7</v>
      </c>
      <c r="B48" s="232" t="s">
        <v>20</v>
      </c>
      <c r="C48" s="233">
        <f>C49</f>
        <v>0</v>
      </c>
      <c r="D48" s="233">
        <f>D49</f>
        <v>0</v>
      </c>
      <c r="E48" s="233">
        <f>E49</f>
        <v>0</v>
      </c>
      <c r="F48" s="234">
        <f t="shared" ref="F48" si="5">IF(C48=0,0,E48/C48*100)</f>
        <v>0</v>
      </c>
      <c r="G48" s="235">
        <f t="shared" ref="G48" si="6">IF(D48=0,0,E48/D48*100)</f>
        <v>0</v>
      </c>
    </row>
    <row r="49" spans="1:7" ht="15" customHeight="1" x14ac:dyDescent="0.2">
      <c r="A49" s="245" t="s">
        <v>86</v>
      </c>
      <c r="B49" s="246" t="s">
        <v>132</v>
      </c>
      <c r="C49" s="247">
        <v>0</v>
      </c>
      <c r="D49" s="247">
        <v>0</v>
      </c>
      <c r="E49" s="247">
        <v>0</v>
      </c>
      <c r="F49" s="248">
        <v>0</v>
      </c>
      <c r="G49" s="249">
        <v>0</v>
      </c>
    </row>
    <row r="50" spans="1:7" ht="9" customHeight="1" x14ac:dyDescent="0.2">
      <c r="A50" s="117"/>
      <c r="B50" s="118"/>
      <c r="C50" s="119"/>
      <c r="D50" s="119"/>
      <c r="E50" s="119"/>
      <c r="F50" s="120"/>
      <c r="G50" s="120"/>
    </row>
    <row r="51" spans="1:7" s="121" customFormat="1" ht="20.100000000000001" customHeight="1" x14ac:dyDescent="0.2">
      <c r="A51" s="306"/>
      <c r="B51" s="306"/>
      <c r="C51" s="306"/>
      <c r="D51" s="306"/>
      <c r="E51" s="306"/>
      <c r="F51" s="306"/>
      <c r="G51" s="306"/>
    </row>
    <row r="52" spans="1:7" s="26" customFormat="1" ht="57" customHeight="1" x14ac:dyDescent="0.2">
      <c r="A52" s="82" t="s">
        <v>52</v>
      </c>
      <c r="B52" s="82" t="s">
        <v>27</v>
      </c>
      <c r="C52" s="41" t="s">
        <v>73</v>
      </c>
      <c r="D52" s="41" t="s">
        <v>74</v>
      </c>
      <c r="E52" s="41" t="s">
        <v>75</v>
      </c>
      <c r="F52" s="41" t="s">
        <v>51</v>
      </c>
      <c r="G52" s="41" t="s">
        <v>76</v>
      </c>
    </row>
    <row r="53" spans="1:7" ht="20.100000000000001" customHeight="1" x14ac:dyDescent="0.2">
      <c r="A53" s="160"/>
      <c r="B53" s="161" t="s">
        <v>5</v>
      </c>
      <c r="C53" s="162">
        <f>C54+C56+C58+C60+C64+C66</f>
        <v>1223945.6100000001</v>
      </c>
      <c r="D53" s="162">
        <f>D54+D56+D58+D60+D64+D66</f>
        <v>1598938.5799999998</v>
      </c>
      <c r="E53" s="162">
        <f>E54+E56+E58+E60+E64+E66</f>
        <v>1801088</v>
      </c>
      <c r="F53" s="162">
        <f>F54+F56+F58+F60+F64+F66</f>
        <v>1688578</v>
      </c>
      <c r="G53" s="163">
        <f>G54+G56+G58+G60+G64+G66</f>
        <v>1678295</v>
      </c>
    </row>
    <row r="54" spans="1:7" s="113" customFormat="1" ht="15" customHeight="1" x14ac:dyDescent="0.2">
      <c r="A54" s="231">
        <v>1</v>
      </c>
      <c r="B54" s="232" t="s">
        <v>11</v>
      </c>
      <c r="C54" s="233">
        <f>C55</f>
        <v>0</v>
      </c>
      <c r="D54" s="233">
        <f>D55</f>
        <v>8642.630000000001</v>
      </c>
      <c r="E54" s="233">
        <f>E55</f>
        <v>14050</v>
      </c>
      <c r="F54" s="233">
        <f>F55</f>
        <v>14050</v>
      </c>
      <c r="G54" s="233">
        <f>G55</f>
        <v>8933</v>
      </c>
    </row>
    <row r="55" spans="1:7" s="115" customFormat="1" ht="15" customHeight="1" x14ac:dyDescent="0.2">
      <c r="A55" s="85" t="s">
        <v>87</v>
      </c>
      <c r="B55" s="86" t="s">
        <v>11</v>
      </c>
      <c r="C55" s="236">
        <f>'POSEBNI DIO'!C63+'POSEBNI DIO'!C72</f>
        <v>0</v>
      </c>
      <c r="D55" s="236">
        <f>'POSEBNI DIO'!D63+'POSEBNI DIO'!D72</f>
        <v>8642.630000000001</v>
      </c>
      <c r="E55" s="236">
        <f>'POSEBNI DIO'!E63+'POSEBNI DIO'!E72</f>
        <v>14050</v>
      </c>
      <c r="F55" s="236">
        <f>'POSEBNI DIO'!F63+'POSEBNI DIO'!F72</f>
        <v>14050</v>
      </c>
      <c r="G55" s="236">
        <f>'POSEBNI DIO'!G63+'POSEBNI DIO'!G72</f>
        <v>8933</v>
      </c>
    </row>
    <row r="56" spans="1:7" s="113" customFormat="1" ht="15" customHeight="1" x14ac:dyDescent="0.2">
      <c r="A56" s="231">
        <v>3</v>
      </c>
      <c r="B56" s="232" t="s">
        <v>12</v>
      </c>
      <c r="C56" s="233">
        <f>C57</f>
        <v>27047.69</v>
      </c>
      <c r="D56" s="233">
        <f>D57</f>
        <v>73460.429999999993</v>
      </c>
      <c r="E56" s="233">
        <f>E57</f>
        <v>62800</v>
      </c>
      <c r="F56" s="233">
        <f>F57</f>
        <v>59800</v>
      </c>
      <c r="G56" s="233">
        <f>G57</f>
        <v>59800</v>
      </c>
    </row>
    <row r="57" spans="1:7" s="115" customFormat="1" ht="15" customHeight="1" x14ac:dyDescent="0.2">
      <c r="A57" s="85" t="s">
        <v>79</v>
      </c>
      <c r="B57" s="86" t="s">
        <v>129</v>
      </c>
      <c r="C57" s="236">
        <f>'POSEBNI DIO'!C28</f>
        <v>27047.69</v>
      </c>
      <c r="D57" s="236">
        <f>'POSEBNI DIO'!D28</f>
        <v>73460.429999999993</v>
      </c>
      <c r="E57" s="236">
        <f>'POSEBNI DIO'!E28</f>
        <v>62800</v>
      </c>
      <c r="F57" s="236">
        <f>'POSEBNI DIO'!F28</f>
        <v>59800</v>
      </c>
      <c r="G57" s="236">
        <f>'POSEBNI DIO'!G28</f>
        <v>59800</v>
      </c>
    </row>
    <row r="58" spans="1:7" s="113" customFormat="1" ht="15" customHeight="1" x14ac:dyDescent="0.2">
      <c r="A58" s="231">
        <v>4</v>
      </c>
      <c r="B58" s="232" t="s">
        <v>13</v>
      </c>
      <c r="C58" s="233">
        <f>C59</f>
        <v>1645.61</v>
      </c>
      <c r="D58" s="233">
        <f>D59</f>
        <v>1928.57</v>
      </c>
      <c r="E58" s="233">
        <f>E59</f>
        <v>1620</v>
      </c>
      <c r="F58" s="234">
        <f t="shared" ref="F58:G58" si="7">F59</f>
        <v>1620</v>
      </c>
      <c r="G58" s="235">
        <f t="shared" si="7"/>
        <v>1620</v>
      </c>
    </row>
    <row r="59" spans="1:7" s="115" customFormat="1" ht="15" customHeight="1" x14ac:dyDescent="0.2">
      <c r="A59" s="239" t="s">
        <v>80</v>
      </c>
      <c r="B59" s="240" t="s">
        <v>130</v>
      </c>
      <c r="C59" s="241">
        <f>'POSEBNI DIO'!C35</f>
        <v>1645.61</v>
      </c>
      <c r="D59" s="241">
        <f>'POSEBNI DIO'!D35</f>
        <v>1928.57</v>
      </c>
      <c r="E59" s="241">
        <f>'POSEBNI DIO'!E35</f>
        <v>1620</v>
      </c>
      <c r="F59" s="241">
        <f>'POSEBNI DIO'!F35</f>
        <v>1620</v>
      </c>
      <c r="G59" s="241">
        <f>'POSEBNI DIO'!G35</f>
        <v>1620</v>
      </c>
    </row>
    <row r="60" spans="1:7" s="113" customFormat="1" ht="15" customHeight="1" x14ac:dyDescent="0.2">
      <c r="A60" s="231">
        <v>5</v>
      </c>
      <c r="B60" s="232" t="s">
        <v>119</v>
      </c>
      <c r="C60" s="233">
        <f>C61+C63+C62</f>
        <v>1193013.3600000001</v>
      </c>
      <c r="D60" s="233">
        <f>D61+D63+D62</f>
        <v>1507397.73</v>
      </c>
      <c r="E60" s="233">
        <f>E61+E63+E62</f>
        <v>1720118</v>
      </c>
      <c r="F60" s="233">
        <f>F61+F62+F63</f>
        <v>1610608</v>
      </c>
      <c r="G60" s="250">
        <f t="shared" ref="G60" si="8">G61+G63+G62</f>
        <v>1605442</v>
      </c>
    </row>
    <row r="61" spans="1:7" s="115" customFormat="1" ht="15" customHeight="1" x14ac:dyDescent="0.2">
      <c r="A61" s="85" t="s">
        <v>82</v>
      </c>
      <c r="B61" s="86" t="s">
        <v>83</v>
      </c>
      <c r="C61" s="236">
        <f>'POSEBNI DIO'!C67+'POSEBNI DIO'!C76</f>
        <v>7751.3</v>
      </c>
      <c r="D61" s="236">
        <f>'POSEBNI DIO'!D67+'POSEBNI DIO'!D76</f>
        <v>19490.489999999998</v>
      </c>
      <c r="E61" s="236">
        <f>'POSEBNI DIO'!E67+'POSEBNI DIO'!E76</f>
        <v>36468</v>
      </c>
      <c r="F61" s="236">
        <f>'POSEBNI DIO'!F67+'POSEBNI DIO'!F76</f>
        <v>36468</v>
      </c>
      <c r="G61" s="236">
        <f>'POSEBNI DIO'!G67+'POSEBNI DIO'!G76</f>
        <v>24312</v>
      </c>
    </row>
    <row r="62" spans="1:7" s="115" customFormat="1" ht="15" customHeight="1" x14ac:dyDescent="0.2">
      <c r="A62" s="85" t="s">
        <v>101</v>
      </c>
      <c r="B62" s="86" t="s">
        <v>78</v>
      </c>
      <c r="C62" s="236">
        <f>'POSEBNI DIO'!C22</f>
        <v>102058.01</v>
      </c>
      <c r="D62" s="236">
        <f>'POSEBNI DIO'!D22</f>
        <v>119000</v>
      </c>
      <c r="E62" s="236">
        <f>'POSEBNI DIO'!E22</f>
        <v>119000</v>
      </c>
      <c r="F62" s="236">
        <f>'POSEBNI DIO'!F22</f>
        <v>119000</v>
      </c>
      <c r="G62" s="236">
        <f>'POSEBNI DIO'!G22</f>
        <v>119000</v>
      </c>
    </row>
    <row r="63" spans="1:7" s="115" customFormat="1" ht="15" customHeight="1" x14ac:dyDescent="0.2">
      <c r="A63" s="85" t="s">
        <v>81</v>
      </c>
      <c r="B63" s="86" t="s">
        <v>100</v>
      </c>
      <c r="C63" s="236">
        <f>'POSEBNI DIO'!C17+'POSEBNI DIO'!C42</f>
        <v>1083204.05</v>
      </c>
      <c r="D63" s="236">
        <f>'POSEBNI DIO'!D17+'POSEBNI DIO'!D42</f>
        <v>1368907.24</v>
      </c>
      <c r="E63" s="236">
        <f>'POSEBNI DIO'!E17+'POSEBNI DIO'!E42</f>
        <v>1564650</v>
      </c>
      <c r="F63" s="236">
        <f>'POSEBNI DIO'!F17+'POSEBNI DIO'!F42</f>
        <v>1455140</v>
      </c>
      <c r="G63" s="236">
        <f>'POSEBNI DIO'!G17+'POSEBNI DIO'!G42</f>
        <v>1462130</v>
      </c>
    </row>
    <row r="64" spans="1:7" s="116" customFormat="1" ht="15" customHeight="1" x14ac:dyDescent="0.2">
      <c r="A64" s="242">
        <v>6</v>
      </c>
      <c r="B64" s="243" t="s">
        <v>85</v>
      </c>
      <c r="C64" s="244">
        <f>C65</f>
        <v>2238.9499999999998</v>
      </c>
      <c r="D64" s="244">
        <f>D65</f>
        <v>7509.2199999999993</v>
      </c>
      <c r="E64" s="244">
        <f>E65</f>
        <v>2500</v>
      </c>
      <c r="F64" s="234">
        <f t="shared" ref="F64:G64" si="9">F65</f>
        <v>2500</v>
      </c>
      <c r="G64" s="235">
        <f t="shared" si="9"/>
        <v>2500</v>
      </c>
    </row>
    <row r="65" spans="1:7" ht="15" customHeight="1" x14ac:dyDescent="0.2">
      <c r="A65" s="85" t="s">
        <v>84</v>
      </c>
      <c r="B65" s="86" t="s">
        <v>131</v>
      </c>
      <c r="C65" s="236">
        <f>'POSEBNI DIO'!C50</f>
        <v>2238.9499999999998</v>
      </c>
      <c r="D65" s="236">
        <f>'POSEBNI DIO'!D50</f>
        <v>7509.2199999999993</v>
      </c>
      <c r="E65" s="236">
        <f>'POSEBNI DIO'!E50</f>
        <v>2500</v>
      </c>
      <c r="F65" s="236">
        <f>'POSEBNI DIO'!F50</f>
        <v>2500</v>
      </c>
      <c r="G65" s="236">
        <f>'POSEBNI DIO'!G50</f>
        <v>2500</v>
      </c>
    </row>
    <row r="66" spans="1:7" s="23" customFormat="1" ht="15" customHeight="1" x14ac:dyDescent="0.2">
      <c r="A66" s="231">
        <v>7</v>
      </c>
      <c r="B66" s="232" t="s">
        <v>20</v>
      </c>
      <c r="C66" s="233">
        <f>C67</f>
        <v>0</v>
      </c>
      <c r="D66" s="233">
        <f>D67</f>
        <v>0</v>
      </c>
      <c r="E66" s="233">
        <f>E67</f>
        <v>0</v>
      </c>
      <c r="F66" s="234">
        <f t="shared" ref="F66:G66" si="10">F67</f>
        <v>0</v>
      </c>
      <c r="G66" s="235">
        <f t="shared" si="10"/>
        <v>0</v>
      </c>
    </row>
    <row r="67" spans="1:7" ht="15" customHeight="1" x14ac:dyDescent="0.2">
      <c r="A67" s="245" t="s">
        <v>86</v>
      </c>
      <c r="B67" s="246" t="s">
        <v>132</v>
      </c>
      <c r="C67" s="247">
        <f>'POSEBNI DIO'!C57</f>
        <v>0</v>
      </c>
      <c r="D67" s="247">
        <f>'POSEBNI DIO'!D57</f>
        <v>0</v>
      </c>
      <c r="E67" s="247">
        <f>'POSEBNI DIO'!E57</f>
        <v>0</v>
      </c>
      <c r="F67" s="247">
        <f>'POSEBNI DIO'!F57</f>
        <v>0</v>
      </c>
      <c r="G67" s="247">
        <f>'POSEBNI DIO'!G57</f>
        <v>0</v>
      </c>
    </row>
    <row r="68" spans="1:7" s="52" customFormat="1" ht="18" customHeight="1" x14ac:dyDescent="0.2">
      <c r="A68" s="217"/>
      <c r="B68" s="217"/>
      <c r="C68" s="217"/>
      <c r="D68" s="217"/>
      <c r="E68" s="217"/>
      <c r="F68" s="217"/>
      <c r="G68" s="217"/>
    </row>
    <row r="69" spans="1:7" s="52" customFormat="1" ht="18" customHeight="1" x14ac:dyDescent="0.2">
      <c r="A69" s="217"/>
      <c r="B69" s="217"/>
      <c r="C69" s="217"/>
      <c r="D69" s="217"/>
      <c r="E69" s="217"/>
      <c r="F69" s="217"/>
      <c r="G69" s="217"/>
    </row>
    <row r="70" spans="1:7" s="52" customFormat="1" ht="18" customHeight="1" x14ac:dyDescent="0.2">
      <c r="A70" s="217"/>
      <c r="B70" s="217"/>
      <c r="C70" s="217"/>
      <c r="D70" s="217"/>
      <c r="E70" s="217"/>
      <c r="F70" s="217"/>
      <c r="G70" s="217"/>
    </row>
    <row r="71" spans="1:7" s="52" customFormat="1" ht="15.75" x14ac:dyDescent="0.2">
      <c r="A71" s="277" t="s">
        <v>110</v>
      </c>
      <c r="B71" s="307"/>
      <c r="C71" s="307"/>
      <c r="D71" s="307"/>
      <c r="E71" s="307"/>
      <c r="F71" s="307"/>
    </row>
    <row r="72" spans="1:7" s="52" customFormat="1" ht="18" customHeight="1" x14ac:dyDescent="0.2">
      <c r="A72" s="217"/>
      <c r="B72" s="217"/>
      <c r="C72" s="217"/>
      <c r="D72" s="217"/>
      <c r="E72" s="217"/>
      <c r="F72" s="217"/>
      <c r="G72" s="217"/>
    </row>
    <row r="73" spans="1:7" s="52" customFormat="1" ht="57" customHeight="1" x14ac:dyDescent="0.2">
      <c r="A73" s="82" t="s">
        <v>52</v>
      </c>
      <c r="B73" s="82" t="s">
        <v>27</v>
      </c>
      <c r="C73" s="41" t="s">
        <v>73</v>
      </c>
      <c r="D73" s="41" t="s">
        <v>74</v>
      </c>
      <c r="E73" s="41" t="s">
        <v>75</v>
      </c>
      <c r="F73" s="41" t="s">
        <v>51</v>
      </c>
      <c r="G73" s="41" t="s">
        <v>76</v>
      </c>
    </row>
    <row r="74" spans="1:7" s="52" customFormat="1" ht="20.100000000000001" customHeight="1" x14ac:dyDescent="0.2">
      <c r="A74" s="160"/>
      <c r="B74" s="161" t="s">
        <v>5</v>
      </c>
      <c r="C74" s="253">
        <f>C75</f>
        <v>1223945.6100000001</v>
      </c>
      <c r="D74" s="253">
        <f t="shared" ref="D74:G74" si="11">D75</f>
        <v>1598938.5799999998</v>
      </c>
      <c r="E74" s="253">
        <f t="shared" si="11"/>
        <v>1801088</v>
      </c>
      <c r="F74" s="253">
        <f t="shared" si="11"/>
        <v>1688578</v>
      </c>
      <c r="G74" s="254">
        <f t="shared" si="11"/>
        <v>1678295</v>
      </c>
    </row>
    <row r="75" spans="1:7" s="251" customFormat="1" ht="15" customHeight="1" x14ac:dyDescent="0.2">
      <c r="A75" s="225" t="s">
        <v>111</v>
      </c>
      <c r="B75" s="226" t="s">
        <v>112</v>
      </c>
      <c r="C75" s="255">
        <f>C76+C77</f>
        <v>1223945.6100000001</v>
      </c>
      <c r="D75" s="255">
        <f>D76+D77</f>
        <v>1598938.5799999998</v>
      </c>
      <c r="E75" s="255">
        <f>E76+E77</f>
        <v>1801088</v>
      </c>
      <c r="F75" s="255">
        <f>F76+F77</f>
        <v>1688578</v>
      </c>
      <c r="G75" s="256">
        <f>G76+G77</f>
        <v>1678295</v>
      </c>
    </row>
    <row r="76" spans="1:7" s="252" customFormat="1" ht="15" customHeight="1" x14ac:dyDescent="0.2">
      <c r="A76" s="227" t="s">
        <v>113</v>
      </c>
      <c r="B76" s="228" t="s">
        <v>114</v>
      </c>
      <c r="C76" s="257">
        <f>'POSEBNI DIO'!C7</f>
        <v>1223945.6100000001</v>
      </c>
      <c r="D76" s="257">
        <f>'POSEBNI DIO'!D7</f>
        <v>1598938.5799999998</v>
      </c>
      <c r="E76" s="257">
        <f>'POSEBNI DIO'!E7</f>
        <v>1801088</v>
      </c>
      <c r="F76" s="257">
        <f>'POSEBNI DIO'!F7</f>
        <v>1688578</v>
      </c>
      <c r="G76" s="273">
        <f>'POSEBNI DIO'!G7</f>
        <v>1678295</v>
      </c>
    </row>
    <row r="77" spans="1:7" s="252" customFormat="1" ht="15" customHeight="1" x14ac:dyDescent="0.2">
      <c r="A77" s="229" t="s">
        <v>115</v>
      </c>
      <c r="B77" s="230" t="s">
        <v>116</v>
      </c>
      <c r="C77" s="258">
        <v>0</v>
      </c>
      <c r="D77" s="258">
        <v>0</v>
      </c>
      <c r="E77" s="258">
        <v>0</v>
      </c>
      <c r="F77" s="258">
        <v>0</v>
      </c>
      <c r="G77" s="259">
        <v>0</v>
      </c>
    </row>
    <row r="78" spans="1:7" s="52" customFormat="1" ht="18" customHeight="1" x14ac:dyDescent="0.2">
      <c r="A78" s="217"/>
      <c r="B78" s="217"/>
      <c r="C78" s="217"/>
      <c r="D78" s="217"/>
      <c r="E78" s="217"/>
      <c r="F78" s="217"/>
      <c r="G78" s="217"/>
    </row>
    <row r="79" spans="1:7" s="52" customFormat="1" ht="18" customHeight="1" x14ac:dyDescent="0.2">
      <c r="A79" s="217"/>
      <c r="B79" s="217"/>
      <c r="C79" s="217"/>
      <c r="D79" s="217"/>
      <c r="E79" s="217"/>
      <c r="F79" s="217"/>
      <c r="G79" s="217"/>
    </row>
    <row r="80" spans="1:7" s="52" customFormat="1" ht="18" customHeight="1" x14ac:dyDescent="0.2">
      <c r="A80" s="217"/>
      <c r="B80" s="217"/>
      <c r="C80" s="217"/>
      <c r="D80" s="217"/>
      <c r="E80" s="217"/>
      <c r="F80" s="217"/>
      <c r="G80" s="217"/>
    </row>
    <row r="81" spans="1:7" s="52" customFormat="1" ht="18" customHeight="1" x14ac:dyDescent="0.2">
      <c r="A81" s="217"/>
      <c r="B81" s="217"/>
      <c r="C81" s="217"/>
      <c r="D81" s="217"/>
      <c r="E81" s="217"/>
      <c r="F81" s="217"/>
      <c r="G81" s="217"/>
    </row>
    <row r="82" spans="1:7" s="52" customFormat="1" ht="18" customHeight="1" x14ac:dyDescent="0.2">
      <c r="A82" s="217"/>
      <c r="B82" s="217"/>
      <c r="C82" s="217"/>
      <c r="D82" s="217"/>
      <c r="E82" s="217"/>
      <c r="F82" s="217"/>
      <c r="G82" s="217"/>
    </row>
    <row r="83" spans="1:7" s="52" customFormat="1" ht="18" customHeight="1" x14ac:dyDescent="0.2">
      <c r="A83" s="217"/>
      <c r="B83" s="217"/>
      <c r="C83" s="217"/>
      <c r="D83" s="217"/>
      <c r="E83" s="217"/>
      <c r="F83" s="217"/>
      <c r="G83" s="217"/>
    </row>
    <row r="84" spans="1:7" s="52" customFormat="1" ht="18" customHeight="1" x14ac:dyDescent="0.2">
      <c r="A84" s="217"/>
      <c r="B84" s="217"/>
      <c r="C84" s="217"/>
      <c r="D84" s="217"/>
      <c r="E84" s="217"/>
      <c r="F84" s="217"/>
      <c r="G84" s="217"/>
    </row>
    <row r="85" spans="1:7" s="52" customFormat="1" ht="18" customHeight="1" x14ac:dyDescent="0.2">
      <c r="A85" s="217"/>
      <c r="B85" s="217"/>
      <c r="C85" s="217"/>
      <c r="D85" s="217"/>
      <c r="E85" s="217"/>
      <c r="F85" s="217"/>
      <c r="G85" s="217"/>
    </row>
    <row r="86" spans="1:7" s="52" customFormat="1" ht="18" customHeight="1" x14ac:dyDescent="0.2">
      <c r="A86" s="217"/>
      <c r="B86" s="217"/>
      <c r="C86" s="217"/>
      <c r="D86" s="217"/>
      <c r="E86" s="217"/>
      <c r="F86" s="217"/>
      <c r="G86" s="217"/>
    </row>
    <row r="87" spans="1:7" s="52" customFormat="1" ht="18" customHeight="1" x14ac:dyDescent="0.2">
      <c r="A87" s="217"/>
      <c r="B87" s="217"/>
      <c r="C87" s="217"/>
      <c r="D87" s="217"/>
      <c r="E87" s="217"/>
      <c r="F87" s="217"/>
      <c r="G87" s="217"/>
    </row>
    <row r="88" spans="1:7" s="52" customFormat="1" ht="18" customHeight="1" x14ac:dyDescent="0.2">
      <c r="A88" s="217"/>
      <c r="B88" s="217"/>
      <c r="C88" s="217"/>
      <c r="D88" s="217"/>
      <c r="E88" s="217"/>
      <c r="F88" s="217"/>
      <c r="G88" s="217"/>
    </row>
    <row r="89" spans="1:7" s="52" customFormat="1" ht="18" customHeight="1" x14ac:dyDescent="0.2">
      <c r="A89" s="217"/>
      <c r="B89" s="217"/>
      <c r="C89" s="217"/>
      <c r="D89" s="217"/>
      <c r="E89" s="217"/>
      <c r="F89" s="217"/>
      <c r="G89" s="217"/>
    </row>
    <row r="90" spans="1:7" s="52" customFormat="1" ht="18" customHeight="1" x14ac:dyDescent="0.2">
      <c r="A90" s="217"/>
      <c r="B90" s="217"/>
      <c r="C90" s="217"/>
      <c r="D90" s="217"/>
      <c r="E90" s="217"/>
      <c r="F90" s="217"/>
      <c r="G90" s="217"/>
    </row>
    <row r="91" spans="1:7" s="52" customFormat="1" ht="18" customHeight="1" x14ac:dyDescent="0.2">
      <c r="A91" s="217"/>
      <c r="B91" s="217"/>
      <c r="C91" s="217"/>
      <c r="D91" s="217"/>
      <c r="E91" s="217"/>
      <c r="F91" s="217"/>
      <c r="G91" s="217"/>
    </row>
    <row r="92" spans="1:7" s="18" customFormat="1" ht="18" customHeight="1" x14ac:dyDescent="0.2">
      <c r="A92" s="219"/>
      <c r="B92" s="219"/>
      <c r="C92" s="219"/>
      <c r="D92" s="219"/>
      <c r="E92" s="219"/>
      <c r="F92" s="219"/>
      <c r="G92" s="219"/>
    </row>
    <row r="93" spans="1:7" ht="20.100000000000001" customHeight="1" x14ac:dyDescent="0.2">
      <c r="D93" s="122"/>
      <c r="E93" s="122"/>
      <c r="F93" s="122"/>
      <c r="G93" s="122"/>
    </row>
    <row r="94" spans="1:7" ht="20.100000000000001" customHeight="1" x14ac:dyDescent="0.2">
      <c r="C94" s="113"/>
      <c r="D94" s="113"/>
      <c r="E94" s="113"/>
      <c r="F94" s="124"/>
      <c r="G94" s="124"/>
    </row>
    <row r="95" spans="1:7" ht="20.100000000000001" customHeight="1" x14ac:dyDescent="0.2">
      <c r="C95" s="115"/>
      <c r="D95" s="115"/>
      <c r="E95" s="115"/>
      <c r="F95" s="124"/>
      <c r="G95" s="124"/>
    </row>
    <row r="96" spans="1:7" ht="20.100000000000001" customHeight="1" x14ac:dyDescent="0.2">
      <c r="C96" s="113"/>
      <c r="D96" s="113"/>
      <c r="E96" s="113"/>
      <c r="F96" s="124"/>
      <c r="G96" s="124"/>
    </row>
    <row r="97" spans="1:7" ht="20.100000000000001" customHeight="1" x14ac:dyDescent="0.2">
      <c r="D97" s="123"/>
      <c r="E97" s="123"/>
      <c r="F97" s="124"/>
      <c r="G97" s="124"/>
    </row>
    <row r="98" spans="1:7" x14ac:dyDescent="0.2">
      <c r="D98" s="123"/>
      <c r="E98" s="123"/>
      <c r="F98" s="124"/>
      <c r="G98" s="124"/>
    </row>
    <row r="99" spans="1:7" x14ac:dyDescent="0.2">
      <c r="D99" s="123"/>
      <c r="E99" s="123"/>
      <c r="F99" s="124"/>
      <c r="G99" s="124"/>
    </row>
    <row r="100" spans="1:7" x14ac:dyDescent="0.2">
      <c r="D100" s="123"/>
      <c r="E100" s="123"/>
      <c r="F100" s="124"/>
      <c r="G100" s="124"/>
    </row>
    <row r="101" spans="1:7" x14ac:dyDescent="0.2">
      <c r="D101" s="123"/>
      <c r="E101" s="123"/>
      <c r="F101" s="124"/>
      <c r="G101" s="124"/>
    </row>
    <row r="102" spans="1:7" x14ac:dyDescent="0.2">
      <c r="D102" s="123"/>
      <c r="E102" s="123"/>
      <c r="F102" s="124"/>
      <c r="G102" s="124"/>
    </row>
    <row r="103" spans="1:7" x14ac:dyDescent="0.2">
      <c r="D103" s="123"/>
      <c r="E103" s="123"/>
      <c r="F103" s="124"/>
      <c r="G103" s="124"/>
    </row>
    <row r="104" spans="1:7" x14ac:dyDescent="0.2">
      <c r="D104" s="123"/>
      <c r="E104" s="123"/>
      <c r="F104" s="124"/>
      <c r="G104" s="124"/>
    </row>
    <row r="105" spans="1:7" x14ac:dyDescent="0.2">
      <c r="D105" s="123"/>
      <c r="E105" s="123"/>
      <c r="F105" s="124"/>
      <c r="G105" s="124"/>
    </row>
    <row r="106" spans="1:7" x14ac:dyDescent="0.2">
      <c r="D106" s="123"/>
      <c r="E106" s="123"/>
      <c r="F106" s="124"/>
      <c r="G106" s="124"/>
    </row>
    <row r="107" spans="1:7" x14ac:dyDescent="0.2">
      <c r="D107" s="123"/>
      <c r="E107" s="123"/>
      <c r="F107" s="124"/>
      <c r="G107" s="124"/>
    </row>
    <row r="108" spans="1:7" x14ac:dyDescent="0.2">
      <c r="D108" s="123"/>
      <c r="E108" s="123"/>
      <c r="F108" s="124"/>
      <c r="G108" s="124"/>
    </row>
    <row r="109" spans="1:7" x14ac:dyDescent="0.2">
      <c r="D109" s="123"/>
      <c r="E109" s="123"/>
      <c r="F109" s="124"/>
      <c r="G109" s="124"/>
    </row>
    <row r="110" spans="1:7" x14ac:dyDescent="0.2">
      <c r="D110" s="123"/>
      <c r="E110" s="123"/>
      <c r="F110" s="124"/>
      <c r="G110" s="124"/>
    </row>
    <row r="111" spans="1:7" ht="19.899999999999999" customHeight="1" x14ac:dyDescent="0.25">
      <c r="A111" s="305" t="s">
        <v>97</v>
      </c>
      <c r="B111" s="305"/>
      <c r="C111" s="305"/>
      <c r="D111" s="305"/>
      <c r="E111" s="305"/>
      <c r="F111" s="305"/>
      <c r="G111" s="305"/>
    </row>
    <row r="112" spans="1:7" ht="19.899999999999999" customHeight="1" x14ac:dyDescent="0.25">
      <c r="A112" s="54"/>
      <c r="B112" s="54"/>
      <c r="C112" s="54"/>
      <c r="D112" s="54"/>
      <c r="E112" s="54"/>
      <c r="F112" s="54"/>
      <c r="G112" s="54"/>
    </row>
    <row r="113" spans="1:7" s="26" customFormat="1" ht="57.6" customHeight="1" x14ac:dyDescent="0.2">
      <c r="A113" s="82" t="s">
        <v>52</v>
      </c>
      <c r="B113" s="82" t="s">
        <v>27</v>
      </c>
      <c r="C113" s="41" t="s">
        <v>73</v>
      </c>
      <c r="D113" s="41" t="s">
        <v>74</v>
      </c>
      <c r="E113" s="41" t="s">
        <v>75</v>
      </c>
      <c r="F113" s="41" t="s">
        <v>51</v>
      </c>
      <c r="G113" s="41" t="s">
        <v>76</v>
      </c>
    </row>
    <row r="114" spans="1:7" s="29" customFormat="1" ht="20.100000000000001" customHeight="1" x14ac:dyDescent="0.2">
      <c r="A114" s="160"/>
      <c r="B114" s="180" t="s">
        <v>99</v>
      </c>
      <c r="C114" s="181">
        <f>C115</f>
        <v>5172.04</v>
      </c>
      <c r="D114" s="181">
        <f t="shared" ref="D114:G114" si="12">D115</f>
        <v>14166.310000000001</v>
      </c>
      <c r="E114" s="181">
        <f t="shared" si="12"/>
        <v>3000</v>
      </c>
      <c r="F114" s="181">
        <f t="shared" si="12"/>
        <v>0</v>
      </c>
      <c r="G114" s="182">
        <f t="shared" si="12"/>
        <v>0</v>
      </c>
    </row>
    <row r="115" spans="1:7" s="29" customFormat="1" ht="20.100000000000001" customHeight="1" x14ac:dyDescent="0.2">
      <c r="A115" s="154">
        <v>9</v>
      </c>
      <c r="B115" s="169" t="s">
        <v>22</v>
      </c>
      <c r="C115" s="170">
        <f t="shared" ref="C115:G115" si="13">C116</f>
        <v>5172.04</v>
      </c>
      <c r="D115" s="170">
        <f t="shared" si="13"/>
        <v>14166.310000000001</v>
      </c>
      <c r="E115" s="170">
        <f t="shared" si="13"/>
        <v>3000</v>
      </c>
      <c r="F115" s="170">
        <f t="shared" si="13"/>
        <v>0</v>
      </c>
      <c r="G115" s="171">
        <f t="shared" si="13"/>
        <v>0</v>
      </c>
    </row>
    <row r="116" spans="1:7" s="260" customFormat="1" ht="15" customHeight="1" x14ac:dyDescent="0.2">
      <c r="A116" s="261">
        <v>92</v>
      </c>
      <c r="B116" s="262" t="s">
        <v>23</v>
      </c>
      <c r="C116" s="270">
        <f>SUM(C117:C121)</f>
        <v>5172.04</v>
      </c>
      <c r="D116" s="263">
        <f t="shared" ref="D116:G116" si="14">SUM(D117:D121)</f>
        <v>14166.310000000001</v>
      </c>
      <c r="E116" s="263">
        <f t="shared" si="14"/>
        <v>3000</v>
      </c>
      <c r="F116" s="263">
        <f t="shared" si="14"/>
        <v>0</v>
      </c>
      <c r="G116" s="264">
        <f t="shared" si="14"/>
        <v>0</v>
      </c>
    </row>
    <row r="117" spans="1:7" s="200" customFormat="1" ht="15" customHeight="1" x14ac:dyDescent="0.2">
      <c r="A117" s="274" t="s">
        <v>79</v>
      </c>
      <c r="B117" s="265" t="s">
        <v>120</v>
      </c>
      <c r="C117" s="266">
        <v>6418.95</v>
      </c>
      <c r="D117" s="266">
        <v>13530.43</v>
      </c>
      <c r="E117" s="266">
        <v>3000</v>
      </c>
      <c r="F117" s="266">
        <v>0</v>
      </c>
      <c r="G117" s="268">
        <v>0</v>
      </c>
    </row>
    <row r="118" spans="1:7" s="200" customFormat="1" ht="15" customHeight="1" x14ac:dyDescent="0.2">
      <c r="A118" s="274" t="s">
        <v>80</v>
      </c>
      <c r="B118" s="265" t="s">
        <v>121</v>
      </c>
      <c r="C118" s="266">
        <v>121.34</v>
      </c>
      <c r="D118" s="267">
        <v>53.12</v>
      </c>
      <c r="E118" s="266">
        <v>0</v>
      </c>
      <c r="F118" s="266">
        <v>0</v>
      </c>
      <c r="G118" s="268">
        <v>0</v>
      </c>
    </row>
    <row r="119" spans="1:7" s="200" customFormat="1" ht="15" customHeight="1" x14ac:dyDescent="0.2">
      <c r="A119" s="274" t="s">
        <v>81</v>
      </c>
      <c r="B119" s="265" t="s">
        <v>122</v>
      </c>
      <c r="C119" s="266">
        <v>0</v>
      </c>
      <c r="D119" s="266">
        <v>497.23</v>
      </c>
      <c r="E119" s="266">
        <v>0</v>
      </c>
      <c r="F119" s="266">
        <v>0</v>
      </c>
      <c r="G119" s="268">
        <v>0</v>
      </c>
    </row>
    <row r="120" spans="1:7" s="200" customFormat="1" ht="15" customHeight="1" x14ac:dyDescent="0.2">
      <c r="A120" s="274" t="s">
        <v>81</v>
      </c>
      <c r="B120" s="265" t="s">
        <v>123</v>
      </c>
      <c r="C120" s="266">
        <v>-1700.06</v>
      </c>
      <c r="D120" s="266">
        <v>0</v>
      </c>
      <c r="E120" s="266">
        <v>0</v>
      </c>
      <c r="F120" s="266">
        <v>0</v>
      </c>
      <c r="G120" s="268">
        <v>0</v>
      </c>
    </row>
    <row r="121" spans="1:7" s="200" customFormat="1" ht="15" customHeight="1" x14ac:dyDescent="0.2">
      <c r="A121" s="275" t="s">
        <v>84</v>
      </c>
      <c r="B121" s="269" t="s">
        <v>124</v>
      </c>
      <c r="C121" s="271">
        <v>331.81</v>
      </c>
      <c r="D121" s="271">
        <v>85.53</v>
      </c>
      <c r="E121" s="271">
        <v>0</v>
      </c>
      <c r="F121" s="271">
        <v>0</v>
      </c>
      <c r="G121" s="272">
        <v>0</v>
      </c>
    </row>
    <row r="122" spans="1:7" s="200" customFormat="1" ht="15" customHeight="1" x14ac:dyDescent="0.2"/>
    <row r="123" spans="1:7" s="200" customFormat="1" ht="15" customHeight="1" x14ac:dyDescent="0.2"/>
    <row r="124" spans="1:7" ht="19.899999999999999" customHeight="1" x14ac:dyDescent="0.2"/>
    <row r="125" spans="1:7" ht="19.899999999999999" customHeight="1" x14ac:dyDescent="0.2"/>
    <row r="126" spans="1:7" ht="19.899999999999999" customHeight="1" x14ac:dyDescent="0.2"/>
    <row r="127" spans="1:7" ht="19.899999999999999" customHeight="1" x14ac:dyDescent="0.2"/>
    <row r="128" spans="1:7" ht="19.899999999999999" customHeight="1" x14ac:dyDescent="0.2"/>
    <row r="129" ht="19.899999999999999" customHeight="1" x14ac:dyDescent="0.2"/>
    <row r="130" ht="19.899999999999999" customHeight="1" x14ac:dyDescent="0.2"/>
    <row r="131" ht="19.899999999999999" customHeight="1" x14ac:dyDescent="0.2"/>
    <row r="132" ht="19.899999999999999" customHeight="1" x14ac:dyDescent="0.2"/>
    <row r="133" ht="19.899999999999999" customHeight="1" x14ac:dyDescent="0.2"/>
    <row r="134" ht="19.899999999999999" customHeight="1" x14ac:dyDescent="0.2"/>
  </sheetData>
  <mergeCells count="8">
    <mergeCell ref="A111:G111"/>
    <mergeCell ref="A1:G1"/>
    <mergeCell ref="A3:G3"/>
    <mergeCell ref="A5:G5"/>
    <mergeCell ref="A7:G7"/>
    <mergeCell ref="A32:G32"/>
    <mergeCell ref="A51:G51"/>
    <mergeCell ref="A71:F71"/>
  </mergeCells>
  <pageMargins left="0.70866141732283472" right="0.70866141732283472" top="0.74803149606299213" bottom="0.5905511811023622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workbookViewId="0">
      <selection activeCell="D45" sqref="D45"/>
    </sheetView>
  </sheetViews>
  <sheetFormatPr defaultColWidth="8.85546875" defaultRowHeight="12.75" x14ac:dyDescent="0.2"/>
  <cols>
    <col min="1" max="1" width="8.85546875" style="49" customWidth="1"/>
    <col min="2" max="2" width="42.140625" style="49" customWidth="1"/>
    <col min="3" max="7" width="24.85546875" style="49" customWidth="1"/>
    <col min="8" max="16384" width="8.85546875" style="49"/>
  </cols>
  <sheetData>
    <row r="1" spans="1:7" s="52" customFormat="1" ht="37.15" customHeight="1" x14ac:dyDescent="0.2">
      <c r="A1" s="277" t="str">
        <f>SAŽETAK!A1:J1</f>
        <v>FINANCIJSKI PLAN  ELEKTROTEHNIČKE I EKONOMSKE ŠKOLE NOVA GRADIŠKA
ZA 2025. I PROJEKCIJA ZA 2026. I 2027. GODINU</v>
      </c>
      <c r="B1" s="277"/>
      <c r="C1" s="277"/>
      <c r="D1" s="277"/>
      <c r="E1" s="277"/>
      <c r="F1" s="277"/>
      <c r="G1" s="277"/>
    </row>
    <row r="2" spans="1:7" ht="18" x14ac:dyDescent="0.2">
      <c r="A2" s="35"/>
      <c r="B2" s="35"/>
      <c r="C2" s="35"/>
      <c r="D2" s="35"/>
      <c r="E2" s="35"/>
      <c r="F2" s="35"/>
      <c r="G2" s="35"/>
    </row>
    <row r="3" spans="1:7" ht="15.75" x14ac:dyDescent="0.2">
      <c r="A3" s="277" t="s">
        <v>24</v>
      </c>
      <c r="B3" s="277"/>
      <c r="C3" s="277"/>
      <c r="D3" s="277"/>
      <c r="E3" s="277"/>
      <c r="F3" s="308"/>
      <c r="G3" s="308"/>
    </row>
    <row r="4" spans="1:7" ht="18" x14ac:dyDescent="0.2">
      <c r="A4" s="35"/>
      <c r="B4" s="35"/>
      <c r="C4" s="35"/>
      <c r="D4" s="35"/>
      <c r="E4" s="35"/>
      <c r="F4" s="33"/>
      <c r="G4" s="33"/>
    </row>
    <row r="5" spans="1:7" ht="15.75" x14ac:dyDescent="0.25">
      <c r="A5" s="277" t="s">
        <v>117</v>
      </c>
      <c r="B5" s="280"/>
      <c r="C5" s="280"/>
      <c r="D5" s="280"/>
      <c r="E5" s="280"/>
      <c r="F5" s="280"/>
      <c r="G5" s="280"/>
    </row>
    <row r="6" spans="1:7" ht="18" x14ac:dyDescent="0.2">
      <c r="A6" s="35"/>
      <c r="B6" s="35"/>
      <c r="C6" s="35"/>
      <c r="D6" s="35"/>
      <c r="E6" s="35"/>
      <c r="F6" s="33"/>
      <c r="G6" s="33"/>
    </row>
    <row r="7" spans="1:7" ht="57" customHeight="1" x14ac:dyDescent="0.2">
      <c r="A7" s="82" t="s">
        <v>52</v>
      </c>
      <c r="B7" s="82" t="s">
        <v>27</v>
      </c>
      <c r="C7" s="41" t="s">
        <v>73</v>
      </c>
      <c r="D7" s="41" t="s">
        <v>74</v>
      </c>
      <c r="E7" s="41" t="s">
        <v>75</v>
      </c>
      <c r="F7" s="41" t="s">
        <v>51</v>
      </c>
      <c r="G7" s="41" t="s">
        <v>76</v>
      </c>
    </row>
    <row r="8" spans="1:7" s="76" customFormat="1" ht="20.100000000000001" customHeight="1" x14ac:dyDescent="0.2">
      <c r="A8" s="140"/>
      <c r="B8" s="141" t="s">
        <v>53</v>
      </c>
      <c r="C8" s="142">
        <f>C9</f>
        <v>0</v>
      </c>
      <c r="D8" s="142">
        <f t="shared" ref="D8:G9" si="0">D9</f>
        <v>0</v>
      </c>
      <c r="E8" s="142">
        <f t="shared" si="0"/>
        <v>0</v>
      </c>
      <c r="F8" s="142">
        <f t="shared" si="0"/>
        <v>0</v>
      </c>
      <c r="G8" s="143">
        <f t="shared" si="0"/>
        <v>0</v>
      </c>
    </row>
    <row r="9" spans="1:7" s="77" customFormat="1" ht="20.100000000000001" customHeight="1" x14ac:dyDescent="0.2">
      <c r="A9" s="144">
        <v>8</v>
      </c>
      <c r="B9" s="145" t="s">
        <v>28</v>
      </c>
      <c r="C9" s="146">
        <f>C10</f>
        <v>0</v>
      </c>
      <c r="D9" s="146">
        <f t="shared" si="0"/>
        <v>0</v>
      </c>
      <c r="E9" s="146">
        <f t="shared" si="0"/>
        <v>0</v>
      </c>
      <c r="F9" s="146">
        <f t="shared" si="0"/>
        <v>0</v>
      </c>
      <c r="G9" s="147">
        <f t="shared" si="0"/>
        <v>0</v>
      </c>
    </row>
    <row r="10" spans="1:7" s="1" customFormat="1" ht="15" customHeight="1" x14ac:dyDescent="0.2">
      <c r="A10" s="148">
        <v>84</v>
      </c>
      <c r="B10" s="149" t="s">
        <v>29</v>
      </c>
      <c r="C10" s="61">
        <v>0</v>
      </c>
      <c r="D10" s="61">
        <v>0</v>
      </c>
      <c r="E10" s="61">
        <v>0</v>
      </c>
      <c r="F10" s="61">
        <v>0</v>
      </c>
      <c r="G10" s="62">
        <v>0</v>
      </c>
    </row>
    <row r="11" spans="1:7" s="1" customFormat="1" ht="15" customHeight="1" x14ac:dyDescent="0.2">
      <c r="A11" s="184"/>
      <c r="B11" s="185"/>
      <c r="C11" s="186"/>
      <c r="D11" s="186"/>
      <c r="E11" s="186"/>
      <c r="F11" s="186"/>
      <c r="G11" s="186"/>
    </row>
    <row r="12" spans="1:7" s="77" customFormat="1" ht="20.100000000000001" customHeight="1" x14ac:dyDescent="0.2">
      <c r="A12" s="150"/>
      <c r="B12" s="151" t="s">
        <v>54</v>
      </c>
      <c r="C12" s="152">
        <f>C13</f>
        <v>0</v>
      </c>
      <c r="D12" s="152">
        <f t="shared" ref="D12:G13" si="1">D13</f>
        <v>0</v>
      </c>
      <c r="E12" s="152">
        <f t="shared" si="1"/>
        <v>0</v>
      </c>
      <c r="F12" s="152">
        <f t="shared" si="1"/>
        <v>0</v>
      </c>
      <c r="G12" s="153">
        <f t="shared" si="1"/>
        <v>0</v>
      </c>
    </row>
    <row r="13" spans="1:7" s="77" customFormat="1" ht="20.100000000000001" customHeight="1" x14ac:dyDescent="0.2">
      <c r="A13" s="154">
        <v>5</v>
      </c>
      <c r="B13" s="102" t="s">
        <v>30</v>
      </c>
      <c r="C13" s="146">
        <f>C14</f>
        <v>0</v>
      </c>
      <c r="D13" s="146">
        <f t="shared" si="1"/>
        <v>0</v>
      </c>
      <c r="E13" s="146">
        <f t="shared" si="1"/>
        <v>0</v>
      </c>
      <c r="F13" s="146">
        <f t="shared" si="1"/>
        <v>0</v>
      </c>
      <c r="G13" s="147">
        <f t="shared" si="1"/>
        <v>0</v>
      </c>
    </row>
    <row r="14" spans="1:7" s="1" customFormat="1" ht="15" customHeight="1" x14ac:dyDescent="0.2">
      <c r="A14" s="155">
        <v>54</v>
      </c>
      <c r="B14" s="156" t="s">
        <v>31</v>
      </c>
      <c r="C14" s="157">
        <v>0</v>
      </c>
      <c r="D14" s="157">
        <v>0</v>
      </c>
      <c r="E14" s="157">
        <v>0</v>
      </c>
      <c r="F14" s="157">
        <v>0</v>
      </c>
      <c r="G14" s="158">
        <v>0</v>
      </c>
    </row>
    <row r="16" spans="1:7" s="52" customFormat="1" x14ac:dyDescent="0.2"/>
    <row r="18" spans="1:10" s="32" customFormat="1" ht="20.100000000000001" customHeight="1" x14ac:dyDescent="0.2">
      <c r="A18" s="277" t="s">
        <v>118</v>
      </c>
      <c r="B18" s="277"/>
      <c r="C18" s="277"/>
      <c r="D18" s="277"/>
      <c r="E18" s="277"/>
      <c r="F18" s="277"/>
      <c r="G18" s="277"/>
    </row>
    <row r="19" spans="1:10" s="48" customFormat="1" ht="15" customHeight="1" x14ac:dyDescent="0.2">
      <c r="A19" s="218"/>
      <c r="B19" s="218"/>
      <c r="C19" s="218"/>
      <c r="D19" s="218"/>
      <c r="E19" s="218"/>
      <c r="F19" s="218"/>
      <c r="G19" s="218"/>
      <c r="H19" s="105"/>
      <c r="I19" s="71"/>
      <c r="J19" s="75"/>
    </row>
    <row r="20" spans="1:10" s="26" customFormat="1" ht="57" customHeight="1" x14ac:dyDescent="0.2">
      <c r="A20" s="82" t="s">
        <v>52</v>
      </c>
      <c r="B20" s="82" t="s">
        <v>27</v>
      </c>
      <c r="C20" s="41" t="s">
        <v>73</v>
      </c>
      <c r="D20" s="41" t="s">
        <v>74</v>
      </c>
      <c r="E20" s="41" t="s">
        <v>75</v>
      </c>
      <c r="F20" s="41" t="s">
        <v>51</v>
      </c>
      <c r="G20" s="41" t="s">
        <v>76</v>
      </c>
    </row>
    <row r="21" spans="1:10" s="3" customFormat="1" ht="20.100000000000001" customHeight="1" x14ac:dyDescent="0.2">
      <c r="A21" s="125"/>
      <c r="B21" s="126" t="s">
        <v>53</v>
      </c>
      <c r="C21" s="127">
        <f>C22+C24</f>
        <v>0</v>
      </c>
      <c r="D21" s="127">
        <f>D22+D24</f>
        <v>0</v>
      </c>
      <c r="E21" s="127">
        <f>E22+E24</f>
        <v>0</v>
      </c>
      <c r="F21" s="127">
        <f>F22+F24</f>
        <v>0</v>
      </c>
      <c r="G21" s="127">
        <f>G22+G24</f>
        <v>0</v>
      </c>
    </row>
    <row r="22" spans="1:10" s="113" customFormat="1" ht="15" customHeight="1" x14ac:dyDescent="0.2">
      <c r="A22" s="109">
        <v>1</v>
      </c>
      <c r="B22" s="110" t="s">
        <v>11</v>
      </c>
      <c r="C22" s="111">
        <f>C23</f>
        <v>0</v>
      </c>
      <c r="D22" s="111">
        <f>D23</f>
        <v>0</v>
      </c>
      <c r="E22" s="111">
        <f>E23</f>
        <v>0</v>
      </c>
      <c r="F22" s="112">
        <f>IF(C22=0,0,E22/C22*100)</f>
        <v>0</v>
      </c>
      <c r="G22" s="112">
        <f>IF(D22=0,0,E22/D22*100)</f>
        <v>0</v>
      </c>
    </row>
    <row r="23" spans="1:10" s="115" customFormat="1" ht="15" customHeight="1" x14ac:dyDescent="0.2">
      <c r="A23" s="203" t="s">
        <v>87</v>
      </c>
      <c r="B23" s="30" t="s">
        <v>11</v>
      </c>
      <c r="C23" s="114">
        <v>0</v>
      </c>
      <c r="D23" s="114">
        <v>0</v>
      </c>
      <c r="E23" s="114">
        <v>0</v>
      </c>
      <c r="F23" s="201">
        <v>0</v>
      </c>
      <c r="G23" s="201">
        <v>0</v>
      </c>
    </row>
    <row r="24" spans="1:10" s="113" customFormat="1" ht="15" customHeight="1" x14ac:dyDescent="0.2">
      <c r="A24" s="109">
        <v>3</v>
      </c>
      <c r="B24" s="110" t="s">
        <v>12</v>
      </c>
      <c r="C24" s="111">
        <f>C25</f>
        <v>0</v>
      </c>
      <c r="D24" s="111">
        <f>D25</f>
        <v>0</v>
      </c>
      <c r="E24" s="111">
        <f>E25</f>
        <v>0</v>
      </c>
      <c r="F24" s="112">
        <f t="shared" ref="F24:F25" si="2">IF(C24=0,0,E24/C24*100)</f>
        <v>0</v>
      </c>
      <c r="G24" s="112">
        <f t="shared" ref="G24:G25" si="3">IF(D24=0,0,E24/D24*100)</f>
        <v>0</v>
      </c>
    </row>
    <row r="25" spans="1:10" s="115" customFormat="1" ht="15" customHeight="1" x14ac:dyDescent="0.2">
      <c r="A25" s="31" t="s">
        <v>79</v>
      </c>
      <c r="B25" s="30" t="s">
        <v>12</v>
      </c>
      <c r="C25" s="114">
        <v>0</v>
      </c>
      <c r="D25" s="114">
        <v>0</v>
      </c>
      <c r="E25" s="114">
        <v>0</v>
      </c>
      <c r="F25" s="201">
        <f t="shared" si="2"/>
        <v>0</v>
      </c>
      <c r="G25" s="201">
        <f t="shared" si="3"/>
        <v>0</v>
      </c>
    </row>
    <row r="26" spans="1:10" s="3" customFormat="1" ht="20.100000000000001" customHeight="1" x14ac:dyDescent="0.2">
      <c r="A26" s="128"/>
      <c r="B26" s="129"/>
      <c r="C26" s="130"/>
      <c r="D26" s="130"/>
      <c r="E26" s="130"/>
      <c r="F26" s="131"/>
      <c r="G26" s="131"/>
    </row>
    <row r="27" spans="1:10" s="3" customFormat="1" ht="20.100000000000001" customHeight="1" x14ac:dyDescent="0.2">
      <c r="A27" s="125"/>
      <c r="B27" s="126" t="s">
        <v>54</v>
      </c>
      <c r="C27" s="127">
        <f>C28+C30</f>
        <v>0</v>
      </c>
      <c r="D27" s="127">
        <f>D28+D30</f>
        <v>0</v>
      </c>
      <c r="E27" s="127">
        <f>E28+E30</f>
        <v>0</v>
      </c>
      <c r="F27" s="127">
        <f>F28+F30</f>
        <v>0</v>
      </c>
      <c r="G27" s="127">
        <f>G28+G30</f>
        <v>0</v>
      </c>
      <c r="J27" s="122"/>
    </row>
    <row r="28" spans="1:10" s="113" customFormat="1" ht="15" customHeight="1" x14ac:dyDescent="0.2">
      <c r="A28" s="109">
        <v>1</v>
      </c>
      <c r="B28" s="110" t="s">
        <v>11</v>
      </c>
      <c r="C28" s="111">
        <f>C29</f>
        <v>0</v>
      </c>
      <c r="D28" s="111">
        <f>D29</f>
        <v>0</v>
      </c>
      <c r="E28" s="111">
        <f>E29</f>
        <v>0</v>
      </c>
      <c r="F28" s="112">
        <f t="shared" ref="F28:F31" si="4">IF(C28=0,0,E28/C28*100)</f>
        <v>0</v>
      </c>
      <c r="G28" s="112">
        <f t="shared" ref="G28:G31" si="5">IF(D28=0,0,E28/D28*100)</f>
        <v>0</v>
      </c>
    </row>
    <row r="29" spans="1:10" s="115" customFormat="1" ht="15" customHeight="1" x14ac:dyDescent="0.2">
      <c r="A29" s="31" t="s">
        <v>87</v>
      </c>
      <c r="B29" s="30" t="s">
        <v>11</v>
      </c>
      <c r="C29" s="114">
        <v>0</v>
      </c>
      <c r="D29" s="114">
        <v>0</v>
      </c>
      <c r="E29" s="114">
        <v>0</v>
      </c>
      <c r="F29" s="201">
        <f t="shared" si="4"/>
        <v>0</v>
      </c>
      <c r="G29" s="201">
        <f t="shared" si="5"/>
        <v>0</v>
      </c>
    </row>
    <row r="30" spans="1:10" s="113" customFormat="1" ht="15" customHeight="1" x14ac:dyDescent="0.2">
      <c r="A30" s="109">
        <v>3</v>
      </c>
      <c r="B30" s="110" t="s">
        <v>12</v>
      </c>
      <c r="C30" s="111">
        <f>C31</f>
        <v>0</v>
      </c>
      <c r="D30" s="111">
        <f>D31</f>
        <v>0</v>
      </c>
      <c r="E30" s="111">
        <f>E31</f>
        <v>0</v>
      </c>
      <c r="F30" s="112">
        <f t="shared" si="4"/>
        <v>0</v>
      </c>
      <c r="G30" s="112">
        <f t="shared" si="5"/>
        <v>0</v>
      </c>
    </row>
    <row r="31" spans="1:10" s="115" customFormat="1" ht="15" customHeight="1" x14ac:dyDescent="0.2">
      <c r="A31" s="164" t="s">
        <v>79</v>
      </c>
      <c r="B31" s="165" t="s">
        <v>12</v>
      </c>
      <c r="C31" s="166">
        <v>0</v>
      </c>
      <c r="D31" s="166">
        <v>0</v>
      </c>
      <c r="E31" s="166">
        <v>0</v>
      </c>
      <c r="F31" s="202">
        <f t="shared" si="4"/>
        <v>0</v>
      </c>
      <c r="G31" s="202">
        <f t="shared" si="5"/>
        <v>0</v>
      </c>
    </row>
  </sheetData>
  <mergeCells count="4">
    <mergeCell ref="A1:G1"/>
    <mergeCell ref="A3:G3"/>
    <mergeCell ref="A5:G5"/>
    <mergeCell ref="A18:G18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0"/>
  <sheetViews>
    <sheetView workbookViewId="0">
      <selection activeCell="D45" sqref="D45"/>
    </sheetView>
  </sheetViews>
  <sheetFormatPr defaultColWidth="9.140625" defaultRowHeight="12.75" x14ac:dyDescent="0.2"/>
  <cols>
    <col min="1" max="1" width="16.28515625" style="2" customWidth="1"/>
    <col min="2" max="2" width="48.42578125" style="2" customWidth="1"/>
    <col min="3" max="4" width="21.140625" style="21" customWidth="1"/>
    <col min="5" max="7" width="21.140625" style="4" customWidth="1"/>
    <col min="8" max="16384" width="9.140625" style="2"/>
  </cols>
  <sheetData>
    <row r="1" spans="1:7" s="52" customFormat="1" ht="42" customHeight="1" x14ac:dyDescent="0.2">
      <c r="A1" s="277" t="str">
        <f>SAŽETAK!A1</f>
        <v>FINANCIJSKI PLAN  ELEKTROTEHNIČKE I EKONOMSKE ŠKOLE NOVA GRADIŠKA
ZA 2025. I PROJEKCIJA ZA 2026. I 2027. GODINU</v>
      </c>
      <c r="B1" s="277"/>
      <c r="C1" s="277"/>
      <c r="D1" s="277"/>
      <c r="E1" s="277"/>
      <c r="F1" s="277"/>
      <c r="G1" s="277"/>
    </row>
    <row r="2" spans="1:7" s="52" customFormat="1" ht="18" customHeight="1" x14ac:dyDescent="0.2">
      <c r="A2" s="35"/>
      <c r="B2" s="35"/>
      <c r="C2" s="35"/>
      <c r="D2" s="35"/>
      <c r="E2" s="35"/>
      <c r="F2" s="69"/>
      <c r="G2" s="276"/>
    </row>
    <row r="3" spans="1:7" s="52" customFormat="1" ht="15.75" x14ac:dyDescent="0.2">
      <c r="A3" s="277" t="s">
        <v>45</v>
      </c>
      <c r="B3" s="277"/>
      <c r="C3" s="277"/>
      <c r="D3" s="277"/>
      <c r="E3" s="277"/>
      <c r="F3" s="277"/>
      <c r="G3" s="277"/>
    </row>
    <row r="4" spans="1:7" s="10" customFormat="1" x14ac:dyDescent="0.2">
      <c r="C4" s="22"/>
      <c r="E4" s="11"/>
      <c r="F4" s="11"/>
      <c r="G4" s="11"/>
    </row>
    <row r="5" spans="1:7" s="12" customFormat="1" ht="12" x14ac:dyDescent="0.2">
      <c r="E5" s="19"/>
      <c r="F5" s="19"/>
      <c r="G5" s="19"/>
    </row>
    <row r="6" spans="1:7" s="7" customFormat="1" ht="50.1" customHeight="1" x14ac:dyDescent="0.2">
      <c r="A6" s="187" t="s">
        <v>90</v>
      </c>
      <c r="B6" s="187" t="s">
        <v>27</v>
      </c>
      <c r="C6" s="41" t="s">
        <v>73</v>
      </c>
      <c r="D6" s="41" t="s">
        <v>74</v>
      </c>
      <c r="E6" s="41" t="s">
        <v>75</v>
      </c>
      <c r="F6" s="41" t="s">
        <v>51</v>
      </c>
      <c r="G6" s="41" t="s">
        <v>76</v>
      </c>
    </row>
    <row r="7" spans="1:7" s="188" customFormat="1" ht="20.100000000000001" customHeight="1" x14ac:dyDescent="0.2">
      <c r="A7" s="205" t="s">
        <v>91</v>
      </c>
      <c r="B7" s="206" t="s">
        <v>92</v>
      </c>
      <c r="C7" s="207">
        <f t="shared" ref="C7:G7" si="0">C8</f>
        <v>1223945.6100000001</v>
      </c>
      <c r="D7" s="207">
        <f t="shared" si="0"/>
        <v>1598938.5799999998</v>
      </c>
      <c r="E7" s="207">
        <f t="shared" si="0"/>
        <v>1801088</v>
      </c>
      <c r="F7" s="207">
        <f t="shared" si="0"/>
        <v>1688578</v>
      </c>
      <c r="G7" s="208">
        <f t="shared" si="0"/>
        <v>1678295</v>
      </c>
    </row>
    <row r="8" spans="1:7" s="132" customFormat="1" ht="15" customHeight="1" x14ac:dyDescent="0.2">
      <c r="A8" s="133"/>
      <c r="B8" s="134" t="s">
        <v>93</v>
      </c>
      <c r="C8" s="139">
        <f>SUM(C9:C14)</f>
        <v>1223945.6100000001</v>
      </c>
      <c r="D8" s="139">
        <f>SUM(D9:D14)</f>
        <v>1598938.5799999998</v>
      </c>
      <c r="E8" s="139">
        <f>SUM(E9:E14)</f>
        <v>1801088</v>
      </c>
      <c r="F8" s="139">
        <f>SUM(F9:F14)</f>
        <v>1688578</v>
      </c>
      <c r="G8" s="159">
        <f>SUM(G9:G14)</f>
        <v>1678295</v>
      </c>
    </row>
    <row r="9" spans="1:7" s="132" customFormat="1" ht="15" customHeight="1" x14ac:dyDescent="0.2">
      <c r="A9" s="135">
        <v>1</v>
      </c>
      <c r="B9" s="136" t="s">
        <v>11</v>
      </c>
      <c r="C9" s="137">
        <f>C63+C72</f>
        <v>0</v>
      </c>
      <c r="D9" s="137">
        <f t="shared" ref="D9:G9" si="1">D63+D72</f>
        <v>8642.630000000001</v>
      </c>
      <c r="E9" s="137">
        <f t="shared" si="1"/>
        <v>14050</v>
      </c>
      <c r="F9" s="137">
        <f t="shared" si="1"/>
        <v>14050</v>
      </c>
      <c r="G9" s="138">
        <f t="shared" si="1"/>
        <v>8933</v>
      </c>
    </row>
    <row r="10" spans="1:7" s="132" customFormat="1" ht="15" customHeight="1" x14ac:dyDescent="0.2">
      <c r="A10" s="135">
        <v>3</v>
      </c>
      <c r="B10" s="136" t="s">
        <v>12</v>
      </c>
      <c r="C10" s="137">
        <f>C28</f>
        <v>27047.69</v>
      </c>
      <c r="D10" s="137">
        <f t="shared" ref="D10:G10" si="2">D28</f>
        <v>73460.429999999993</v>
      </c>
      <c r="E10" s="137">
        <f t="shared" si="2"/>
        <v>62800</v>
      </c>
      <c r="F10" s="137">
        <f t="shared" si="2"/>
        <v>59800</v>
      </c>
      <c r="G10" s="138">
        <f t="shared" si="2"/>
        <v>59800</v>
      </c>
    </row>
    <row r="11" spans="1:7" s="132" customFormat="1" ht="15" customHeight="1" x14ac:dyDescent="0.2">
      <c r="A11" s="135">
        <v>4</v>
      </c>
      <c r="B11" s="136" t="s">
        <v>13</v>
      </c>
      <c r="C11" s="137">
        <f>C35</f>
        <v>1645.61</v>
      </c>
      <c r="D11" s="137">
        <f t="shared" ref="D11:G11" si="3">D35</f>
        <v>1928.57</v>
      </c>
      <c r="E11" s="137">
        <f t="shared" si="3"/>
        <v>1620</v>
      </c>
      <c r="F11" s="137">
        <f t="shared" si="3"/>
        <v>1620</v>
      </c>
      <c r="G11" s="138">
        <f t="shared" si="3"/>
        <v>1620</v>
      </c>
    </row>
    <row r="12" spans="1:7" s="132" customFormat="1" ht="15" customHeight="1" x14ac:dyDescent="0.2">
      <c r="A12" s="135">
        <v>5</v>
      </c>
      <c r="B12" s="136" t="s">
        <v>94</v>
      </c>
      <c r="C12" s="137">
        <f>C17+C22+C42+C67+C76</f>
        <v>1193013.3600000001</v>
      </c>
      <c r="D12" s="137">
        <f t="shared" ref="D12:G12" si="4">D17+D22+D42+D67+D76</f>
        <v>1507397.73</v>
      </c>
      <c r="E12" s="137">
        <f t="shared" si="4"/>
        <v>1720118</v>
      </c>
      <c r="F12" s="137">
        <f t="shared" si="4"/>
        <v>1610608</v>
      </c>
      <c r="G12" s="138">
        <f t="shared" si="4"/>
        <v>1605442</v>
      </c>
    </row>
    <row r="13" spans="1:7" s="132" customFormat="1" ht="15" customHeight="1" x14ac:dyDescent="0.2">
      <c r="A13" s="135">
        <v>6</v>
      </c>
      <c r="B13" s="136" t="s">
        <v>85</v>
      </c>
      <c r="C13" s="137">
        <f>C50</f>
        <v>2238.9499999999998</v>
      </c>
      <c r="D13" s="137">
        <f t="shared" ref="D13:G13" si="5">D50</f>
        <v>7509.2199999999993</v>
      </c>
      <c r="E13" s="137">
        <f t="shared" si="5"/>
        <v>2500</v>
      </c>
      <c r="F13" s="137">
        <f t="shared" si="5"/>
        <v>2500</v>
      </c>
      <c r="G13" s="138">
        <f t="shared" si="5"/>
        <v>2500</v>
      </c>
    </row>
    <row r="14" spans="1:7" s="132" customFormat="1" ht="15" customHeight="1" x14ac:dyDescent="0.2">
      <c r="A14" s="135">
        <v>7</v>
      </c>
      <c r="B14" s="136" t="s">
        <v>20</v>
      </c>
      <c r="C14" s="137">
        <f>C57</f>
        <v>0</v>
      </c>
      <c r="D14" s="137">
        <f t="shared" ref="D14:G14" si="6">D57</f>
        <v>0</v>
      </c>
      <c r="E14" s="137">
        <f t="shared" si="6"/>
        <v>0</v>
      </c>
      <c r="F14" s="137">
        <f t="shared" si="6"/>
        <v>0</v>
      </c>
      <c r="G14" s="138">
        <f t="shared" si="6"/>
        <v>0</v>
      </c>
    </row>
    <row r="15" spans="1:7" s="13" customFormat="1" ht="20.100000000000001" customHeight="1" x14ac:dyDescent="0.2">
      <c r="A15" s="209" t="s">
        <v>40</v>
      </c>
      <c r="B15" s="210" t="s">
        <v>32</v>
      </c>
      <c r="C15" s="211">
        <f>C16+C21+C27+C62+C71</f>
        <v>1223945.6100000001</v>
      </c>
      <c r="D15" s="211">
        <f t="shared" ref="D15:G15" si="7">D16+D21+D27+D62+D71</f>
        <v>1598938.58</v>
      </c>
      <c r="E15" s="211">
        <f t="shared" si="7"/>
        <v>1801088</v>
      </c>
      <c r="F15" s="211">
        <f t="shared" si="7"/>
        <v>1688578</v>
      </c>
      <c r="G15" s="212">
        <f t="shared" si="7"/>
        <v>1678295</v>
      </c>
    </row>
    <row r="16" spans="1:7" s="13" customFormat="1" ht="15" customHeight="1" x14ac:dyDescent="0.2">
      <c r="A16" s="213" t="s">
        <v>47</v>
      </c>
      <c r="B16" s="214" t="s">
        <v>33</v>
      </c>
      <c r="C16" s="215">
        <f t="shared" ref="C16:G17" si="8">C17</f>
        <v>1073320.52</v>
      </c>
      <c r="D16" s="215">
        <f t="shared" si="8"/>
        <v>1352200</v>
      </c>
      <c r="E16" s="215">
        <f t="shared" si="8"/>
        <v>1560330</v>
      </c>
      <c r="F16" s="215">
        <f t="shared" si="8"/>
        <v>1450820</v>
      </c>
      <c r="G16" s="216">
        <f t="shared" si="8"/>
        <v>1457810</v>
      </c>
    </row>
    <row r="17" spans="1:7" s="7" customFormat="1" ht="15" customHeight="1" x14ac:dyDescent="0.2">
      <c r="A17" s="56" t="s">
        <v>34</v>
      </c>
      <c r="B17" s="57" t="s">
        <v>102</v>
      </c>
      <c r="C17" s="5">
        <f t="shared" si="8"/>
        <v>1073320.52</v>
      </c>
      <c r="D17" s="5">
        <f t="shared" si="8"/>
        <v>1352200</v>
      </c>
      <c r="E17" s="5">
        <f t="shared" si="8"/>
        <v>1560330</v>
      </c>
      <c r="F17" s="5">
        <f t="shared" si="8"/>
        <v>1450820</v>
      </c>
      <c r="G17" s="58">
        <f t="shared" si="8"/>
        <v>1457810</v>
      </c>
    </row>
    <row r="18" spans="1:7" s="16" customFormat="1" ht="15" customHeight="1" x14ac:dyDescent="0.2">
      <c r="A18" s="189">
        <v>3</v>
      </c>
      <c r="B18" s="190" t="s">
        <v>9</v>
      </c>
      <c r="C18" s="6">
        <f>C19+C20</f>
        <v>1073320.52</v>
      </c>
      <c r="D18" s="6">
        <f>D19+D20</f>
        <v>1352200</v>
      </c>
      <c r="E18" s="6">
        <f>E19+E20</f>
        <v>1560330</v>
      </c>
      <c r="F18" s="6">
        <f>F19+F20</f>
        <v>1450820</v>
      </c>
      <c r="G18" s="59">
        <f>G19+G20</f>
        <v>1457810</v>
      </c>
    </row>
    <row r="19" spans="1:7" s="12" customFormat="1" ht="15" customHeight="1" x14ac:dyDescent="0.2">
      <c r="A19" s="191">
        <v>31</v>
      </c>
      <c r="B19" s="192" t="s">
        <v>1</v>
      </c>
      <c r="C19" s="55">
        <v>1073056.0900000001</v>
      </c>
      <c r="D19" s="55">
        <v>1352200</v>
      </c>
      <c r="E19" s="55">
        <v>1560330</v>
      </c>
      <c r="F19" s="55">
        <v>1450820</v>
      </c>
      <c r="G19" s="194">
        <v>1457810</v>
      </c>
    </row>
    <row r="20" spans="1:7" s="12" customFormat="1" ht="15" customHeight="1" x14ac:dyDescent="0.2">
      <c r="A20" s="191">
        <v>32</v>
      </c>
      <c r="B20" s="193" t="s">
        <v>10</v>
      </c>
      <c r="C20" s="55">
        <v>264.43</v>
      </c>
      <c r="D20" s="55">
        <v>0</v>
      </c>
      <c r="E20" s="55">
        <v>0</v>
      </c>
      <c r="F20" s="55">
        <f>E20</f>
        <v>0</v>
      </c>
      <c r="G20" s="194">
        <f>E20</f>
        <v>0</v>
      </c>
    </row>
    <row r="21" spans="1:7" s="13" customFormat="1" ht="24.95" customHeight="1" x14ac:dyDescent="0.2">
      <c r="A21" s="213" t="s">
        <v>69</v>
      </c>
      <c r="B21" s="214" t="s">
        <v>70</v>
      </c>
      <c r="C21" s="215">
        <f t="shared" ref="C21:G22" si="9">C22</f>
        <v>102058.01</v>
      </c>
      <c r="D21" s="215">
        <f t="shared" si="9"/>
        <v>119000</v>
      </c>
      <c r="E21" s="215">
        <f t="shared" si="9"/>
        <v>119000</v>
      </c>
      <c r="F21" s="215">
        <f t="shared" si="9"/>
        <v>119000</v>
      </c>
      <c r="G21" s="216">
        <f t="shared" si="9"/>
        <v>119000</v>
      </c>
    </row>
    <row r="22" spans="1:7" s="7" customFormat="1" ht="15" customHeight="1" x14ac:dyDescent="0.2">
      <c r="A22" s="56" t="s">
        <v>103</v>
      </c>
      <c r="B22" s="57" t="s">
        <v>104</v>
      </c>
      <c r="C22" s="5">
        <f t="shared" si="9"/>
        <v>102058.01</v>
      </c>
      <c r="D22" s="5">
        <f t="shared" si="9"/>
        <v>119000</v>
      </c>
      <c r="E22" s="5">
        <f t="shared" si="9"/>
        <v>119000</v>
      </c>
      <c r="F22" s="5">
        <f t="shared" si="9"/>
        <v>119000</v>
      </c>
      <c r="G22" s="58">
        <f t="shared" si="9"/>
        <v>119000</v>
      </c>
    </row>
    <row r="23" spans="1:7" s="7" customFormat="1" ht="15" customHeight="1" x14ac:dyDescent="0.2">
      <c r="A23" s="189">
        <v>3</v>
      </c>
      <c r="B23" s="195" t="s">
        <v>9</v>
      </c>
      <c r="C23" s="6">
        <f>C25+C26+C24</f>
        <v>102058.01</v>
      </c>
      <c r="D23" s="6">
        <f>D25+D26+D24</f>
        <v>119000</v>
      </c>
      <c r="E23" s="6">
        <f>E25+E26+E24</f>
        <v>119000</v>
      </c>
      <c r="F23" s="6">
        <f>F25+F26+F24</f>
        <v>119000</v>
      </c>
      <c r="G23" s="59">
        <f>G25+G26+G24</f>
        <v>119000</v>
      </c>
    </row>
    <row r="24" spans="1:7" s="7" customFormat="1" ht="15" customHeight="1" x14ac:dyDescent="0.2">
      <c r="A24" s="191">
        <v>31</v>
      </c>
      <c r="B24" s="192" t="s">
        <v>1</v>
      </c>
      <c r="C24" s="55">
        <v>530.9</v>
      </c>
      <c r="D24" s="55">
        <v>530.9</v>
      </c>
      <c r="E24" s="55">
        <v>530.9</v>
      </c>
      <c r="F24" s="55">
        <f>E24</f>
        <v>530.9</v>
      </c>
      <c r="G24" s="194">
        <f>E24</f>
        <v>530.9</v>
      </c>
    </row>
    <row r="25" spans="1:7" s="8" customFormat="1" ht="15" customHeight="1" x14ac:dyDescent="0.2">
      <c r="A25" s="191">
        <v>32</v>
      </c>
      <c r="B25" s="193" t="s">
        <v>10</v>
      </c>
      <c r="C25" s="55">
        <v>101522.21</v>
      </c>
      <c r="D25" s="55">
        <v>118454.1</v>
      </c>
      <c r="E25" s="55">
        <v>118454.1</v>
      </c>
      <c r="F25" s="55">
        <f>E25</f>
        <v>118454.1</v>
      </c>
      <c r="G25" s="194">
        <f>E25</f>
        <v>118454.1</v>
      </c>
    </row>
    <row r="26" spans="1:7" s="8" customFormat="1" ht="15" customHeight="1" x14ac:dyDescent="0.2">
      <c r="A26" s="191">
        <v>34</v>
      </c>
      <c r="B26" s="193" t="s">
        <v>2</v>
      </c>
      <c r="C26" s="55">
        <v>4.9000000000000004</v>
      </c>
      <c r="D26" s="55">
        <v>15</v>
      </c>
      <c r="E26" s="55">
        <v>15</v>
      </c>
      <c r="F26" s="55">
        <f>E26</f>
        <v>15</v>
      </c>
      <c r="G26" s="194">
        <f>E26</f>
        <v>15</v>
      </c>
    </row>
    <row r="27" spans="1:7" s="15" customFormat="1" ht="15" customHeight="1" x14ac:dyDescent="0.2">
      <c r="A27" s="213" t="s">
        <v>35</v>
      </c>
      <c r="B27" s="169" t="s">
        <v>36</v>
      </c>
      <c r="C27" s="215">
        <f>C28+C35+C42+C50+C57</f>
        <v>40815.78</v>
      </c>
      <c r="D27" s="215">
        <f>D28+D35+D42+D50+D57</f>
        <v>99605.459999999992</v>
      </c>
      <c r="E27" s="215">
        <f>E28+E35+E42+E50+E57</f>
        <v>71240</v>
      </c>
      <c r="F27" s="215">
        <f>F28+F35+F42+F50+F57</f>
        <v>68240</v>
      </c>
      <c r="G27" s="216">
        <f>G28+G35+G42+G50+G57</f>
        <v>68240</v>
      </c>
    </row>
    <row r="28" spans="1:7" s="7" customFormat="1" ht="15" customHeight="1" x14ac:dyDescent="0.2">
      <c r="A28" s="56" t="s">
        <v>37</v>
      </c>
      <c r="B28" s="57" t="s">
        <v>125</v>
      </c>
      <c r="C28" s="5">
        <f>C29+C33</f>
        <v>27047.69</v>
      </c>
      <c r="D28" s="5">
        <f>D29+D33</f>
        <v>73460.429999999993</v>
      </c>
      <c r="E28" s="5">
        <f>E29+E33</f>
        <v>62800</v>
      </c>
      <c r="F28" s="5">
        <f>F29+F33</f>
        <v>59800</v>
      </c>
      <c r="G28" s="58">
        <f>G29+G33</f>
        <v>59800</v>
      </c>
    </row>
    <row r="29" spans="1:7" s="9" customFormat="1" ht="15" customHeight="1" x14ac:dyDescent="0.2">
      <c r="A29" s="189">
        <v>3</v>
      </c>
      <c r="B29" s="195" t="s">
        <v>9</v>
      </c>
      <c r="C29" s="6">
        <f>C30+C31+C32</f>
        <v>21290.41</v>
      </c>
      <c r="D29" s="6">
        <f>D30+D31+D32</f>
        <v>51260.43</v>
      </c>
      <c r="E29" s="6">
        <f>E30+E31+E32</f>
        <v>46800</v>
      </c>
      <c r="F29" s="6">
        <f>F30+F31+F32</f>
        <v>46800</v>
      </c>
      <c r="G29" s="59">
        <f>G30+G31+G32</f>
        <v>46800</v>
      </c>
    </row>
    <row r="30" spans="1:7" s="8" customFormat="1" ht="15" customHeight="1" x14ac:dyDescent="0.2">
      <c r="A30" s="191">
        <v>31</v>
      </c>
      <c r="B30" s="192" t="s">
        <v>1</v>
      </c>
      <c r="C30" s="55">
        <v>2852.12</v>
      </c>
      <c r="D30" s="55">
        <v>5077.5</v>
      </c>
      <c r="E30" s="55">
        <v>3495</v>
      </c>
      <c r="F30" s="55">
        <f>E30</f>
        <v>3495</v>
      </c>
      <c r="G30" s="194">
        <f>F30</f>
        <v>3495</v>
      </c>
    </row>
    <row r="31" spans="1:7" s="8" customFormat="1" ht="15" customHeight="1" x14ac:dyDescent="0.2">
      <c r="A31" s="191">
        <v>32</v>
      </c>
      <c r="B31" s="193" t="s">
        <v>10</v>
      </c>
      <c r="C31" s="55">
        <v>18438.29</v>
      </c>
      <c r="D31" s="55">
        <v>46182.93</v>
      </c>
      <c r="E31" s="55">
        <v>43305</v>
      </c>
      <c r="F31" s="55">
        <v>43305</v>
      </c>
      <c r="G31" s="194">
        <f>F31</f>
        <v>43305</v>
      </c>
    </row>
    <row r="32" spans="1:7" s="8" customFormat="1" ht="15" customHeight="1" x14ac:dyDescent="0.2">
      <c r="A32" s="191">
        <v>34</v>
      </c>
      <c r="B32" s="193" t="s">
        <v>2</v>
      </c>
      <c r="C32" s="55">
        <v>0</v>
      </c>
      <c r="D32" s="55">
        <v>0</v>
      </c>
      <c r="E32" s="55">
        <v>0</v>
      </c>
      <c r="F32" s="55">
        <f>E32</f>
        <v>0</v>
      </c>
      <c r="G32" s="194">
        <f>E32</f>
        <v>0</v>
      </c>
    </row>
    <row r="33" spans="1:7" s="9" customFormat="1" ht="15" customHeight="1" x14ac:dyDescent="0.2">
      <c r="A33" s="189">
        <v>4</v>
      </c>
      <c r="B33" s="195" t="s">
        <v>6</v>
      </c>
      <c r="C33" s="6">
        <f>C34</f>
        <v>5757.28</v>
      </c>
      <c r="D33" s="6">
        <f>D34</f>
        <v>22200</v>
      </c>
      <c r="E33" s="6">
        <f>E34</f>
        <v>16000</v>
      </c>
      <c r="F33" s="6">
        <f>F34</f>
        <v>13000</v>
      </c>
      <c r="G33" s="59">
        <f>G34</f>
        <v>13000</v>
      </c>
    </row>
    <row r="34" spans="1:7" s="8" customFormat="1" ht="15" customHeight="1" x14ac:dyDescent="0.2">
      <c r="A34" s="191">
        <v>42</v>
      </c>
      <c r="B34" s="193" t="s">
        <v>0</v>
      </c>
      <c r="C34" s="55">
        <v>5757.28</v>
      </c>
      <c r="D34" s="55">
        <v>22200</v>
      </c>
      <c r="E34" s="55">
        <v>16000</v>
      </c>
      <c r="F34" s="55">
        <v>13000</v>
      </c>
      <c r="G34" s="194">
        <f>F34</f>
        <v>13000</v>
      </c>
    </row>
    <row r="35" spans="1:7" s="7" customFormat="1" ht="15" customHeight="1" x14ac:dyDescent="0.2">
      <c r="A35" s="56" t="s">
        <v>38</v>
      </c>
      <c r="B35" s="60" t="s">
        <v>126</v>
      </c>
      <c r="C35" s="5">
        <f>C36+C40</f>
        <v>1645.61</v>
      </c>
      <c r="D35" s="5">
        <f>D36+D40</f>
        <v>1928.57</v>
      </c>
      <c r="E35" s="5">
        <f>E36+E40</f>
        <v>1620</v>
      </c>
      <c r="F35" s="5">
        <f>F36+F40</f>
        <v>1620</v>
      </c>
      <c r="G35" s="58">
        <f>G36+G40</f>
        <v>1620</v>
      </c>
    </row>
    <row r="36" spans="1:7" s="9" customFormat="1" ht="15" customHeight="1" x14ac:dyDescent="0.2">
      <c r="A36" s="189">
        <v>3</v>
      </c>
      <c r="B36" s="195" t="s">
        <v>9</v>
      </c>
      <c r="C36" s="6">
        <f>C38+C39+C37</f>
        <v>1645.61</v>
      </c>
      <c r="D36" s="6">
        <f>D38+D39+D37</f>
        <v>1928.57</v>
      </c>
      <c r="E36" s="6">
        <f>E38+E39+E37</f>
        <v>1620</v>
      </c>
      <c r="F36" s="6">
        <f>F38+F39+F37</f>
        <v>1620</v>
      </c>
      <c r="G36" s="59">
        <f>G38+G39+G37</f>
        <v>1620</v>
      </c>
    </row>
    <row r="37" spans="1:7" s="8" customFormat="1" ht="15" customHeight="1" x14ac:dyDescent="0.2">
      <c r="A37" s="191">
        <v>31</v>
      </c>
      <c r="B37" s="192" t="s">
        <v>1</v>
      </c>
      <c r="C37" s="55">
        <v>0</v>
      </c>
      <c r="D37" s="55">
        <v>0</v>
      </c>
      <c r="E37" s="55">
        <v>0</v>
      </c>
      <c r="F37" s="55">
        <f>E37</f>
        <v>0</v>
      </c>
      <c r="G37" s="194">
        <f>E37</f>
        <v>0</v>
      </c>
    </row>
    <row r="38" spans="1:7" s="8" customFormat="1" ht="15" customHeight="1" x14ac:dyDescent="0.2">
      <c r="A38" s="191">
        <v>32</v>
      </c>
      <c r="B38" s="193" t="s">
        <v>10</v>
      </c>
      <c r="C38" s="55">
        <v>1645.61</v>
      </c>
      <c r="D38" s="55">
        <v>1928.57</v>
      </c>
      <c r="E38" s="55">
        <v>1620</v>
      </c>
      <c r="F38" s="55">
        <f>E38</f>
        <v>1620</v>
      </c>
      <c r="G38" s="194">
        <f>E38</f>
        <v>1620</v>
      </c>
    </row>
    <row r="39" spans="1:7" s="8" customFormat="1" ht="15" customHeight="1" x14ac:dyDescent="0.2">
      <c r="A39" s="191">
        <v>34</v>
      </c>
      <c r="B39" s="193" t="s">
        <v>2</v>
      </c>
      <c r="C39" s="55">
        <v>0</v>
      </c>
      <c r="D39" s="55">
        <v>0</v>
      </c>
      <c r="E39" s="55">
        <v>0</v>
      </c>
      <c r="F39" s="55">
        <f>E39</f>
        <v>0</v>
      </c>
      <c r="G39" s="194">
        <f>E39</f>
        <v>0</v>
      </c>
    </row>
    <row r="40" spans="1:7" s="17" customFormat="1" ht="15" customHeight="1" x14ac:dyDescent="0.2">
      <c r="A40" s="189">
        <v>4</v>
      </c>
      <c r="B40" s="195" t="s">
        <v>6</v>
      </c>
      <c r="C40" s="6">
        <f>C41</f>
        <v>0</v>
      </c>
      <c r="D40" s="6">
        <f>D41</f>
        <v>0</v>
      </c>
      <c r="E40" s="6">
        <f>E41</f>
        <v>0</v>
      </c>
      <c r="F40" s="6">
        <f>F41</f>
        <v>0</v>
      </c>
      <c r="G40" s="59">
        <f>G41</f>
        <v>0</v>
      </c>
    </row>
    <row r="41" spans="1:7" s="14" customFormat="1" ht="15" customHeight="1" x14ac:dyDescent="0.2">
      <c r="A41" s="191">
        <v>42</v>
      </c>
      <c r="B41" s="193" t="s">
        <v>0</v>
      </c>
      <c r="C41" s="55">
        <v>0</v>
      </c>
      <c r="D41" s="55">
        <v>0</v>
      </c>
      <c r="E41" s="55">
        <v>0</v>
      </c>
      <c r="F41" s="55">
        <f>E41</f>
        <v>0</v>
      </c>
      <c r="G41" s="194">
        <f>E41</f>
        <v>0</v>
      </c>
    </row>
    <row r="42" spans="1:7" s="7" customFormat="1" ht="15" customHeight="1" x14ac:dyDescent="0.2">
      <c r="A42" s="56" t="s">
        <v>39</v>
      </c>
      <c r="B42" s="57" t="s">
        <v>102</v>
      </c>
      <c r="C42" s="5">
        <f>C43+C48</f>
        <v>9883.5300000000007</v>
      </c>
      <c r="D42" s="5">
        <f>D43+D48</f>
        <v>16707.239999999998</v>
      </c>
      <c r="E42" s="5">
        <f>E43+E48</f>
        <v>4320</v>
      </c>
      <c r="F42" s="5">
        <f>F43+F48</f>
        <v>4320</v>
      </c>
      <c r="G42" s="58">
        <f>G43+G48</f>
        <v>4320</v>
      </c>
    </row>
    <row r="43" spans="1:7" s="9" customFormat="1" ht="15" customHeight="1" x14ac:dyDescent="0.2">
      <c r="A43" s="189">
        <v>3</v>
      </c>
      <c r="B43" s="195" t="s">
        <v>9</v>
      </c>
      <c r="C43" s="6">
        <f>C44+C45+C46+C47</f>
        <v>8986.36</v>
      </c>
      <c r="D43" s="6">
        <f>D44+D45+D46+D47</f>
        <v>10614.8</v>
      </c>
      <c r="E43" s="6">
        <f>E44+E45+E46+E47</f>
        <v>3780</v>
      </c>
      <c r="F43" s="6">
        <f>F44+F45+F46+F47</f>
        <v>3780</v>
      </c>
      <c r="G43" s="59">
        <f>G44+G45+G46+G47</f>
        <v>3780</v>
      </c>
    </row>
    <row r="44" spans="1:7" s="7" customFormat="1" ht="15" customHeight="1" x14ac:dyDescent="0.2">
      <c r="A44" s="191">
        <v>31</v>
      </c>
      <c r="B44" s="192" t="s">
        <v>1</v>
      </c>
      <c r="C44" s="55">
        <v>1491.9</v>
      </c>
      <c r="D44" s="55">
        <v>344</v>
      </c>
      <c r="E44" s="55">
        <v>0</v>
      </c>
      <c r="F44" s="55">
        <f>E44</f>
        <v>0</v>
      </c>
      <c r="G44" s="194">
        <f>E44</f>
        <v>0</v>
      </c>
    </row>
    <row r="45" spans="1:7" s="7" customFormat="1" ht="15" customHeight="1" x14ac:dyDescent="0.2">
      <c r="A45" s="191">
        <v>32</v>
      </c>
      <c r="B45" s="193" t="s">
        <v>10</v>
      </c>
      <c r="C45" s="55">
        <v>7094.52</v>
      </c>
      <c r="D45" s="55">
        <v>9867.23</v>
      </c>
      <c r="E45" s="55">
        <v>3380</v>
      </c>
      <c r="F45" s="55">
        <f>E45</f>
        <v>3380</v>
      </c>
      <c r="G45" s="194">
        <f>E45</f>
        <v>3380</v>
      </c>
    </row>
    <row r="46" spans="1:7" s="7" customFormat="1" ht="15" customHeight="1" x14ac:dyDescent="0.2">
      <c r="A46" s="191">
        <v>34</v>
      </c>
      <c r="B46" s="193" t="s">
        <v>2</v>
      </c>
      <c r="C46" s="55">
        <v>0</v>
      </c>
      <c r="D46" s="55">
        <v>0</v>
      </c>
      <c r="E46" s="55">
        <v>0</v>
      </c>
      <c r="F46" s="55">
        <f>E46</f>
        <v>0</v>
      </c>
      <c r="G46" s="194">
        <f>E46</f>
        <v>0</v>
      </c>
    </row>
    <row r="47" spans="1:7" s="7" customFormat="1" ht="24" customHeight="1" x14ac:dyDescent="0.2">
      <c r="A47" s="191">
        <v>38</v>
      </c>
      <c r="B47" s="94" t="s">
        <v>98</v>
      </c>
      <c r="C47" s="55">
        <v>399.94</v>
      </c>
      <c r="D47" s="55">
        <v>403.57</v>
      </c>
      <c r="E47" s="55">
        <v>400</v>
      </c>
      <c r="F47" s="55">
        <f>E47</f>
        <v>400</v>
      </c>
      <c r="G47" s="194">
        <f>E47</f>
        <v>400</v>
      </c>
    </row>
    <row r="48" spans="1:7" s="17" customFormat="1" ht="15" customHeight="1" x14ac:dyDescent="0.2">
      <c r="A48" s="189">
        <v>4</v>
      </c>
      <c r="B48" s="195" t="s">
        <v>6</v>
      </c>
      <c r="C48" s="6">
        <f>C49</f>
        <v>897.17</v>
      </c>
      <c r="D48" s="6">
        <f>D49</f>
        <v>6092.44</v>
      </c>
      <c r="E48" s="6">
        <f>E49</f>
        <v>540</v>
      </c>
      <c r="F48" s="6">
        <f>F49</f>
        <v>540</v>
      </c>
      <c r="G48" s="59">
        <f>G49</f>
        <v>540</v>
      </c>
    </row>
    <row r="49" spans="1:7" s="7" customFormat="1" ht="15" customHeight="1" x14ac:dyDescent="0.2">
      <c r="A49" s="191">
        <v>42</v>
      </c>
      <c r="B49" s="193" t="s">
        <v>0</v>
      </c>
      <c r="C49" s="55">
        <v>897.17</v>
      </c>
      <c r="D49" s="55">
        <v>6092.44</v>
      </c>
      <c r="E49" s="55">
        <v>540</v>
      </c>
      <c r="F49" s="55">
        <f>E49</f>
        <v>540</v>
      </c>
      <c r="G49" s="194">
        <f>E49</f>
        <v>540</v>
      </c>
    </row>
    <row r="50" spans="1:7" s="7" customFormat="1" ht="15" customHeight="1" x14ac:dyDescent="0.2">
      <c r="A50" s="56" t="s">
        <v>41</v>
      </c>
      <c r="B50" s="57" t="s">
        <v>127</v>
      </c>
      <c r="C50" s="5">
        <f>C51+C55</f>
        <v>2238.9499999999998</v>
      </c>
      <c r="D50" s="5">
        <f>D51+D55</f>
        <v>7509.2199999999993</v>
      </c>
      <c r="E50" s="5">
        <f>E51+E55</f>
        <v>2500</v>
      </c>
      <c r="F50" s="5">
        <f>F51+F55</f>
        <v>2500</v>
      </c>
      <c r="G50" s="58">
        <f>G51+G55</f>
        <v>2500</v>
      </c>
    </row>
    <row r="51" spans="1:7" s="9" customFormat="1" ht="15" customHeight="1" x14ac:dyDescent="0.2">
      <c r="A51" s="189">
        <v>3</v>
      </c>
      <c r="B51" s="195" t="s">
        <v>9</v>
      </c>
      <c r="C51" s="6">
        <f>C52+C53+C54</f>
        <v>2238.9499999999998</v>
      </c>
      <c r="D51" s="6">
        <f>D52+D53+D54</f>
        <v>3225.53</v>
      </c>
      <c r="E51" s="6">
        <f>E52+E53+E54</f>
        <v>2500</v>
      </c>
      <c r="F51" s="6">
        <f>F52+F53+F54</f>
        <v>2500</v>
      </c>
      <c r="G51" s="59">
        <f>G52+G53+G54</f>
        <v>2500</v>
      </c>
    </row>
    <row r="52" spans="1:7" s="9" customFormat="1" ht="15" customHeight="1" x14ac:dyDescent="0.2">
      <c r="A52" s="191">
        <v>31</v>
      </c>
      <c r="B52" s="192" t="s">
        <v>1</v>
      </c>
      <c r="C52" s="55">
        <v>0</v>
      </c>
      <c r="D52" s="55">
        <v>0</v>
      </c>
      <c r="E52" s="55">
        <v>0</v>
      </c>
      <c r="F52" s="55">
        <f>E52</f>
        <v>0</v>
      </c>
      <c r="G52" s="194">
        <f>E52</f>
        <v>0</v>
      </c>
    </row>
    <row r="53" spans="1:7" s="9" customFormat="1" ht="15" customHeight="1" x14ac:dyDescent="0.2">
      <c r="A53" s="191">
        <v>32</v>
      </c>
      <c r="B53" s="193" t="s">
        <v>10</v>
      </c>
      <c r="C53" s="55">
        <v>2238.9499999999998</v>
      </c>
      <c r="D53" s="55">
        <v>3225.53</v>
      </c>
      <c r="E53" s="55">
        <v>2500</v>
      </c>
      <c r="F53" s="55">
        <f>E53</f>
        <v>2500</v>
      </c>
      <c r="G53" s="194">
        <f>E53</f>
        <v>2500</v>
      </c>
    </row>
    <row r="54" spans="1:7" s="9" customFormat="1" ht="15" customHeight="1" x14ac:dyDescent="0.2">
      <c r="A54" s="191">
        <v>34</v>
      </c>
      <c r="B54" s="193" t="s">
        <v>2</v>
      </c>
      <c r="C54" s="55">
        <v>0</v>
      </c>
      <c r="D54" s="55">
        <v>0</v>
      </c>
      <c r="E54" s="55">
        <v>0</v>
      </c>
      <c r="F54" s="55">
        <f>E54</f>
        <v>0</v>
      </c>
      <c r="G54" s="194">
        <f>E54</f>
        <v>0</v>
      </c>
    </row>
    <row r="55" spans="1:7" s="9" customFormat="1" ht="15" customHeight="1" x14ac:dyDescent="0.2">
      <c r="A55" s="189">
        <v>4</v>
      </c>
      <c r="B55" s="195" t="s">
        <v>6</v>
      </c>
      <c r="C55" s="6">
        <f>C56</f>
        <v>0</v>
      </c>
      <c r="D55" s="6">
        <f>D56</f>
        <v>4283.6899999999996</v>
      </c>
      <c r="E55" s="6">
        <f>E56</f>
        <v>0</v>
      </c>
      <c r="F55" s="6">
        <f>F56</f>
        <v>0</v>
      </c>
      <c r="G55" s="59">
        <f>G56</f>
        <v>0</v>
      </c>
    </row>
    <row r="56" spans="1:7" s="9" customFormat="1" ht="15" customHeight="1" x14ac:dyDescent="0.2">
      <c r="A56" s="191">
        <v>42</v>
      </c>
      <c r="B56" s="193" t="s">
        <v>0</v>
      </c>
      <c r="C56" s="55">
        <v>0</v>
      </c>
      <c r="D56" s="55">
        <v>4283.6899999999996</v>
      </c>
      <c r="E56" s="55">
        <v>0</v>
      </c>
      <c r="F56" s="55">
        <f>E56</f>
        <v>0</v>
      </c>
      <c r="G56" s="194">
        <f>E56</f>
        <v>0</v>
      </c>
    </row>
    <row r="57" spans="1:7" s="7" customFormat="1" ht="15" customHeight="1" x14ac:dyDescent="0.2">
      <c r="A57" s="56" t="s">
        <v>42</v>
      </c>
      <c r="B57" s="57" t="s">
        <v>128</v>
      </c>
      <c r="C57" s="5">
        <f>C60+C58</f>
        <v>0</v>
      </c>
      <c r="D57" s="5">
        <f>D60+D58</f>
        <v>0</v>
      </c>
      <c r="E57" s="5">
        <f>E60+E58</f>
        <v>0</v>
      </c>
      <c r="F57" s="5">
        <f>F60+F58</f>
        <v>0</v>
      </c>
      <c r="G57" s="58">
        <f>G60+G58</f>
        <v>0</v>
      </c>
    </row>
    <row r="58" spans="1:7" s="7" customFormat="1" ht="15" customHeight="1" x14ac:dyDescent="0.2">
      <c r="A58" s="189">
        <v>3</v>
      </c>
      <c r="B58" s="195" t="s">
        <v>9</v>
      </c>
      <c r="C58" s="6">
        <f>C59</f>
        <v>0</v>
      </c>
      <c r="D58" s="6">
        <f>D59</f>
        <v>0</v>
      </c>
      <c r="E58" s="6">
        <f>E59</f>
        <v>0</v>
      </c>
      <c r="F58" s="6">
        <f>F59</f>
        <v>0</v>
      </c>
      <c r="G58" s="59">
        <f>G59</f>
        <v>0</v>
      </c>
    </row>
    <row r="59" spans="1:7" s="7" customFormat="1" ht="15" customHeight="1" x14ac:dyDescent="0.2">
      <c r="A59" s="191">
        <v>32</v>
      </c>
      <c r="B59" s="193" t="s">
        <v>10</v>
      </c>
      <c r="C59" s="55">
        <v>0</v>
      </c>
      <c r="D59" s="55">
        <v>0</v>
      </c>
      <c r="E59" s="55">
        <v>0</v>
      </c>
      <c r="F59" s="55">
        <f>E59</f>
        <v>0</v>
      </c>
      <c r="G59" s="194">
        <f>E59</f>
        <v>0</v>
      </c>
    </row>
    <row r="60" spans="1:7" s="17" customFormat="1" ht="15" customHeight="1" x14ac:dyDescent="0.2">
      <c r="A60" s="189">
        <v>4</v>
      </c>
      <c r="B60" s="195" t="s">
        <v>6</v>
      </c>
      <c r="C60" s="6">
        <f t="shared" ref="C60:G60" si="10">C61</f>
        <v>0</v>
      </c>
      <c r="D60" s="6">
        <f t="shared" si="10"/>
        <v>0</v>
      </c>
      <c r="E60" s="6">
        <f t="shared" si="10"/>
        <v>0</v>
      </c>
      <c r="F60" s="6">
        <f t="shared" si="10"/>
        <v>0</v>
      </c>
      <c r="G60" s="59">
        <f t="shared" si="10"/>
        <v>0</v>
      </c>
    </row>
    <row r="61" spans="1:7" s="9" customFormat="1" ht="15" customHeight="1" x14ac:dyDescent="0.2">
      <c r="A61" s="191">
        <v>42</v>
      </c>
      <c r="B61" s="193" t="s">
        <v>0</v>
      </c>
      <c r="C61" s="55"/>
      <c r="D61" s="55">
        <v>0</v>
      </c>
      <c r="E61" s="55">
        <v>0</v>
      </c>
      <c r="F61" s="55">
        <f>E61</f>
        <v>0</v>
      </c>
      <c r="G61" s="194">
        <f>E61</f>
        <v>0</v>
      </c>
    </row>
    <row r="62" spans="1:7" s="48" customFormat="1" ht="15" customHeight="1" x14ac:dyDescent="0.2">
      <c r="A62" s="213" t="s">
        <v>71</v>
      </c>
      <c r="B62" s="169" t="s">
        <v>72</v>
      </c>
      <c r="C62" s="215">
        <f>C63+C67</f>
        <v>7751.3</v>
      </c>
      <c r="D62" s="215">
        <f>D63+D67</f>
        <v>11745.54</v>
      </c>
      <c r="E62" s="215">
        <f>E63+E67</f>
        <v>0</v>
      </c>
      <c r="F62" s="215">
        <f>F63+F67</f>
        <v>0</v>
      </c>
      <c r="G62" s="216">
        <f>G63+G67</f>
        <v>0</v>
      </c>
    </row>
    <row r="63" spans="1:7" s="7" customFormat="1" ht="15" customHeight="1" x14ac:dyDescent="0.2">
      <c r="A63" s="56" t="s">
        <v>95</v>
      </c>
      <c r="B63" s="57" t="s">
        <v>77</v>
      </c>
      <c r="C63" s="5">
        <f t="shared" ref="C63:G63" si="11">C64</f>
        <v>0</v>
      </c>
      <c r="D63" s="5">
        <f t="shared" si="11"/>
        <v>4411.05</v>
      </c>
      <c r="E63" s="5">
        <f t="shared" si="11"/>
        <v>0</v>
      </c>
      <c r="F63" s="5">
        <f t="shared" si="11"/>
        <v>0</v>
      </c>
      <c r="G63" s="58">
        <f t="shared" si="11"/>
        <v>0</v>
      </c>
    </row>
    <row r="64" spans="1:7" s="20" customFormat="1" ht="15" customHeight="1" x14ac:dyDescent="0.2">
      <c r="A64" s="189">
        <v>3</v>
      </c>
      <c r="B64" s="195" t="s">
        <v>9</v>
      </c>
      <c r="C64" s="6">
        <f>C65+C66</f>
        <v>0</v>
      </c>
      <c r="D64" s="6">
        <f>D65+D66</f>
        <v>4411.05</v>
      </c>
      <c r="E64" s="6">
        <f>E65+E66</f>
        <v>0</v>
      </c>
      <c r="F64" s="6">
        <f>F65+F66</f>
        <v>0</v>
      </c>
      <c r="G64" s="59">
        <f>G65+G66</f>
        <v>0</v>
      </c>
    </row>
    <row r="65" spans="1:7" s="20" customFormat="1" ht="15" customHeight="1" x14ac:dyDescent="0.2">
      <c r="A65" s="191">
        <v>31</v>
      </c>
      <c r="B65" s="192" t="s">
        <v>1</v>
      </c>
      <c r="C65" s="55">
        <v>0</v>
      </c>
      <c r="D65" s="55">
        <v>4411.05</v>
      </c>
      <c r="E65" s="55">
        <v>0</v>
      </c>
      <c r="F65" s="55">
        <f>E65</f>
        <v>0</v>
      </c>
      <c r="G65" s="194">
        <f>E65</f>
        <v>0</v>
      </c>
    </row>
    <row r="66" spans="1:7" s="20" customFormat="1" ht="15" customHeight="1" x14ac:dyDescent="0.2">
      <c r="A66" s="191">
        <v>32</v>
      </c>
      <c r="B66" s="193" t="s">
        <v>10</v>
      </c>
      <c r="C66" s="55">
        <v>0</v>
      </c>
      <c r="D66" s="55">
        <v>0</v>
      </c>
      <c r="E66" s="55">
        <v>0</v>
      </c>
      <c r="F66" s="55">
        <f>E66</f>
        <v>0</v>
      </c>
      <c r="G66" s="194">
        <f>E66</f>
        <v>0</v>
      </c>
    </row>
    <row r="67" spans="1:7" s="48" customFormat="1" ht="15" customHeight="1" x14ac:dyDescent="0.2">
      <c r="A67" s="56" t="s">
        <v>43</v>
      </c>
      <c r="B67" s="57" t="s">
        <v>44</v>
      </c>
      <c r="C67" s="5">
        <f t="shared" ref="C67:G67" si="12">C68</f>
        <v>7751.3</v>
      </c>
      <c r="D67" s="5">
        <f t="shared" si="12"/>
        <v>7334.49</v>
      </c>
      <c r="E67" s="5">
        <f t="shared" si="12"/>
        <v>0</v>
      </c>
      <c r="F67" s="5">
        <f t="shared" si="12"/>
        <v>0</v>
      </c>
      <c r="G67" s="58">
        <f t="shared" si="12"/>
        <v>0</v>
      </c>
    </row>
    <row r="68" spans="1:7" s="48" customFormat="1" ht="15" customHeight="1" x14ac:dyDescent="0.2">
      <c r="A68" s="189">
        <v>3</v>
      </c>
      <c r="B68" s="195" t="s">
        <v>9</v>
      </c>
      <c r="C68" s="6">
        <f>C69+C70</f>
        <v>7751.3</v>
      </c>
      <c r="D68" s="6">
        <f>D69+D70</f>
        <v>7334.49</v>
      </c>
      <c r="E68" s="6">
        <f>E69+E70</f>
        <v>0</v>
      </c>
      <c r="F68" s="6">
        <f>F69+F70</f>
        <v>0</v>
      </c>
      <c r="G68" s="59">
        <f>G69+G70</f>
        <v>0</v>
      </c>
    </row>
    <row r="69" spans="1:7" s="48" customFormat="1" ht="15" customHeight="1" x14ac:dyDescent="0.2">
      <c r="A69" s="191">
        <v>31</v>
      </c>
      <c r="B69" s="192" t="s">
        <v>1</v>
      </c>
      <c r="C69" s="55">
        <v>7751.3</v>
      </c>
      <c r="D69" s="55">
        <v>7334.49</v>
      </c>
      <c r="E69" s="55">
        <v>0</v>
      </c>
      <c r="F69" s="55">
        <f>E69</f>
        <v>0</v>
      </c>
      <c r="G69" s="194">
        <f>E69</f>
        <v>0</v>
      </c>
    </row>
    <row r="70" spans="1:7" s="48" customFormat="1" ht="15" customHeight="1" x14ac:dyDescent="0.2">
      <c r="A70" s="191">
        <v>32</v>
      </c>
      <c r="B70" s="193" t="s">
        <v>10</v>
      </c>
      <c r="C70" s="55">
        <v>0</v>
      </c>
      <c r="D70" s="55">
        <v>0</v>
      </c>
      <c r="E70" s="55">
        <v>0</v>
      </c>
      <c r="F70" s="55">
        <f>E70</f>
        <v>0</v>
      </c>
      <c r="G70" s="194">
        <f>E70</f>
        <v>0</v>
      </c>
    </row>
    <row r="71" spans="1:7" s="48" customFormat="1" ht="15" customHeight="1" x14ac:dyDescent="0.2">
      <c r="A71" s="213" t="s">
        <v>106</v>
      </c>
      <c r="B71" s="169" t="s">
        <v>105</v>
      </c>
      <c r="C71" s="215">
        <f>C72+C76</f>
        <v>0</v>
      </c>
      <c r="D71" s="215">
        <f>D72+D76</f>
        <v>16387.580000000002</v>
      </c>
      <c r="E71" s="215">
        <f>E72+E76</f>
        <v>50518</v>
      </c>
      <c r="F71" s="215">
        <f>F72+F76</f>
        <v>50518</v>
      </c>
      <c r="G71" s="216">
        <f>G72+G76</f>
        <v>33245</v>
      </c>
    </row>
    <row r="72" spans="1:7" s="48" customFormat="1" ht="15" customHeight="1" x14ac:dyDescent="0.2">
      <c r="A72" s="56" t="s">
        <v>95</v>
      </c>
      <c r="B72" s="57" t="s">
        <v>77</v>
      </c>
      <c r="C72" s="5">
        <f t="shared" ref="C72:G72" si="13">C73</f>
        <v>0</v>
      </c>
      <c r="D72" s="5">
        <f t="shared" si="13"/>
        <v>4231.58</v>
      </c>
      <c r="E72" s="5">
        <f t="shared" si="13"/>
        <v>14050</v>
      </c>
      <c r="F72" s="5">
        <f t="shared" si="13"/>
        <v>14050</v>
      </c>
      <c r="G72" s="58">
        <f t="shared" si="13"/>
        <v>8933</v>
      </c>
    </row>
    <row r="73" spans="1:7" s="48" customFormat="1" ht="15" customHeight="1" x14ac:dyDescent="0.2">
      <c r="A73" s="189">
        <v>3</v>
      </c>
      <c r="B73" s="195" t="s">
        <v>9</v>
      </c>
      <c r="C73" s="6">
        <f>C74+C75</f>
        <v>0</v>
      </c>
      <c r="D73" s="6">
        <f>D74+D75</f>
        <v>4231.58</v>
      </c>
      <c r="E73" s="6">
        <f>E74+E75</f>
        <v>14050</v>
      </c>
      <c r="F73" s="6">
        <f>F74+F75</f>
        <v>14050</v>
      </c>
      <c r="G73" s="59">
        <f>G74+G75</f>
        <v>8933</v>
      </c>
    </row>
    <row r="74" spans="1:7" s="48" customFormat="1" ht="15" customHeight="1" x14ac:dyDescent="0.2">
      <c r="A74" s="191">
        <v>31</v>
      </c>
      <c r="B74" s="192" t="s">
        <v>1</v>
      </c>
      <c r="C74" s="55">
        <v>0</v>
      </c>
      <c r="D74" s="55">
        <v>4036.73</v>
      </c>
      <c r="E74" s="55">
        <v>13835</v>
      </c>
      <c r="F74" s="55">
        <f>E74</f>
        <v>13835</v>
      </c>
      <c r="G74" s="194">
        <f>8933-90</f>
        <v>8843</v>
      </c>
    </row>
    <row r="75" spans="1:7" s="48" customFormat="1" ht="15" customHeight="1" x14ac:dyDescent="0.2">
      <c r="A75" s="191">
        <v>32</v>
      </c>
      <c r="B75" s="193" t="s">
        <v>10</v>
      </c>
      <c r="C75" s="55">
        <v>0</v>
      </c>
      <c r="D75" s="55">
        <v>194.85</v>
      </c>
      <c r="E75" s="55">
        <v>215</v>
      </c>
      <c r="F75" s="55">
        <f>E75</f>
        <v>215</v>
      </c>
      <c r="G75" s="194">
        <v>90</v>
      </c>
    </row>
    <row r="76" spans="1:7" s="48" customFormat="1" ht="15" customHeight="1" x14ac:dyDescent="0.2">
      <c r="A76" s="56" t="s">
        <v>43</v>
      </c>
      <c r="B76" s="57" t="s">
        <v>44</v>
      </c>
      <c r="C76" s="5">
        <f t="shared" ref="C76:G76" si="14">C77</f>
        <v>0</v>
      </c>
      <c r="D76" s="5">
        <f t="shared" si="14"/>
        <v>12156</v>
      </c>
      <c r="E76" s="5">
        <f t="shared" si="14"/>
        <v>36468</v>
      </c>
      <c r="F76" s="5">
        <f t="shared" si="14"/>
        <v>36468</v>
      </c>
      <c r="G76" s="58">
        <f t="shared" si="14"/>
        <v>24312</v>
      </c>
    </row>
    <row r="77" spans="1:7" s="48" customFormat="1" ht="15" customHeight="1" x14ac:dyDescent="0.2">
      <c r="A77" s="189">
        <v>3</v>
      </c>
      <c r="B77" s="195" t="s">
        <v>9</v>
      </c>
      <c r="C77" s="6">
        <f>C78+C79</f>
        <v>0</v>
      </c>
      <c r="D77" s="6">
        <f>D78+D79</f>
        <v>12156</v>
      </c>
      <c r="E77" s="6">
        <f>E78+E79</f>
        <v>36468</v>
      </c>
      <c r="F77" s="6">
        <f>F78+F79</f>
        <v>36468</v>
      </c>
      <c r="G77" s="59">
        <f>G78+G79</f>
        <v>24312</v>
      </c>
    </row>
    <row r="78" spans="1:7" s="48" customFormat="1" ht="15" customHeight="1" x14ac:dyDescent="0.2">
      <c r="A78" s="191">
        <v>31</v>
      </c>
      <c r="B78" s="192" t="s">
        <v>1</v>
      </c>
      <c r="C78" s="55">
        <v>0</v>
      </c>
      <c r="D78" s="55">
        <v>11909.25</v>
      </c>
      <c r="E78" s="55">
        <v>36263</v>
      </c>
      <c r="F78" s="55">
        <f>E78</f>
        <v>36263</v>
      </c>
      <c r="G78" s="194">
        <v>24107</v>
      </c>
    </row>
    <row r="79" spans="1:7" s="48" customFormat="1" ht="15" customHeight="1" x14ac:dyDescent="0.2">
      <c r="A79" s="196">
        <v>32</v>
      </c>
      <c r="B79" s="197" t="s">
        <v>10</v>
      </c>
      <c r="C79" s="198">
        <v>0</v>
      </c>
      <c r="D79" s="198">
        <v>246.75</v>
      </c>
      <c r="E79" s="198">
        <v>205</v>
      </c>
      <c r="F79" s="198">
        <f>E79</f>
        <v>205</v>
      </c>
      <c r="G79" s="199">
        <f>E79</f>
        <v>205</v>
      </c>
    </row>
    <row r="80" spans="1:7" s="48" customFormat="1" x14ac:dyDescent="0.2">
      <c r="E80" s="4"/>
      <c r="F80" s="4"/>
      <c r="G80" s="4"/>
    </row>
    <row r="81" spans="5:7" s="48" customFormat="1" x14ac:dyDescent="0.2">
      <c r="E81" s="4"/>
      <c r="F81" s="4"/>
      <c r="G81" s="4"/>
    </row>
    <row r="82" spans="5:7" s="48" customFormat="1" x14ac:dyDescent="0.2">
      <c r="E82" s="4"/>
      <c r="F82" s="81"/>
      <c r="G82" s="4"/>
    </row>
    <row r="83" spans="5:7" s="48" customFormat="1" x14ac:dyDescent="0.2">
      <c r="E83" s="4"/>
      <c r="F83" s="81"/>
      <c r="G83" s="4"/>
    </row>
    <row r="84" spans="5:7" s="48" customFormat="1" x14ac:dyDescent="0.2">
      <c r="E84" s="4"/>
      <c r="F84" s="4"/>
      <c r="G84" s="4"/>
    </row>
    <row r="85" spans="5:7" s="48" customFormat="1" x14ac:dyDescent="0.2">
      <c r="E85" s="4"/>
      <c r="F85" s="4"/>
      <c r="G85" s="4"/>
    </row>
    <row r="86" spans="5:7" s="48" customFormat="1" x14ac:dyDescent="0.2">
      <c r="E86" s="4"/>
      <c r="F86" s="4"/>
      <c r="G86" s="4"/>
    </row>
    <row r="87" spans="5:7" s="48" customFormat="1" x14ac:dyDescent="0.2">
      <c r="E87" s="4"/>
      <c r="F87" s="4"/>
      <c r="G87" s="4"/>
    </row>
    <row r="88" spans="5:7" s="48" customFormat="1" x14ac:dyDescent="0.2">
      <c r="E88" s="4"/>
      <c r="F88" s="4"/>
      <c r="G88" s="4"/>
    </row>
    <row r="89" spans="5:7" s="48" customFormat="1" x14ac:dyDescent="0.2">
      <c r="E89" s="4"/>
      <c r="F89" s="4"/>
      <c r="G89" s="4"/>
    </row>
    <row r="90" spans="5:7" s="48" customFormat="1" x14ac:dyDescent="0.2">
      <c r="E90" s="4"/>
      <c r="F90" s="4"/>
      <c r="G90" s="4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2017-10-22T19:02:29Z</dcterms:created>
  <dcterms:modified xsi:type="dcterms:W3CDTF">2025-01-10T09:57:41Z</dcterms:modified>
</cp:coreProperties>
</file>